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0" yWindow="0" windowWidth="21600" windowHeight="9930"/>
  </bookViews>
  <sheets>
    <sheet name="สรุปการมีงานทำ58" sheetId="1" r:id="rId1"/>
  </sheets>
  <definedNames>
    <definedName name="_xlnm.Print_Titles" localSheetId="0">สรุปการมีงานทำ58!$14:$17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3" i="1" l="1"/>
  <c r="AE103" i="1"/>
  <c r="AA103" i="1"/>
  <c r="W103" i="1"/>
  <c r="V103" i="1"/>
  <c r="Q103" i="1"/>
  <c r="F103" i="1"/>
  <c r="AL102" i="1"/>
  <c r="AE102" i="1"/>
  <c r="AA102" i="1"/>
  <c r="W102" i="1"/>
  <c r="V102" i="1"/>
  <c r="Q102" i="1"/>
  <c r="F102" i="1"/>
  <c r="AL101" i="1"/>
  <c r="AE101" i="1"/>
  <c r="AA101" i="1"/>
  <c r="W101" i="1"/>
  <c r="V101" i="1"/>
  <c r="Q101" i="1"/>
  <c r="D101" i="1"/>
  <c r="F101" i="1" s="1"/>
  <c r="AL100" i="1"/>
  <c r="AE100" i="1"/>
  <c r="AA100" i="1"/>
  <c r="W100" i="1"/>
  <c r="V100" i="1"/>
  <c r="Q100" i="1"/>
  <c r="F100" i="1"/>
  <c r="AP99" i="1"/>
  <c r="AO99" i="1"/>
  <c r="AN99" i="1"/>
  <c r="AE99" i="1"/>
  <c r="AA99" i="1"/>
  <c r="W99" i="1"/>
  <c r="V99" i="1"/>
  <c r="F99" i="1"/>
  <c r="AL82" i="1"/>
  <c r="AD82" i="1"/>
  <c r="AE82" i="1" s="1"/>
  <c r="Z82" i="1"/>
  <c r="AA82" i="1" s="1"/>
  <c r="W82" i="1"/>
  <c r="V82" i="1"/>
  <c r="U82" i="1"/>
  <c r="Q82" i="1"/>
  <c r="P82" i="1"/>
  <c r="F82" i="1"/>
  <c r="AL81" i="1"/>
  <c r="AD81" i="1"/>
  <c r="AE81" i="1" s="1"/>
  <c r="Z81" i="1"/>
  <c r="AA81" i="1" s="1"/>
  <c r="W81" i="1"/>
  <c r="V81" i="1"/>
  <c r="U81" i="1"/>
  <c r="Q81" i="1"/>
  <c r="P81" i="1"/>
  <c r="F81" i="1"/>
  <c r="AL80" i="1"/>
  <c r="AD80" i="1"/>
  <c r="AE80" i="1" s="1"/>
  <c r="Z80" i="1"/>
  <c r="AA80" i="1" s="1"/>
  <c r="W80" i="1"/>
  <c r="V80" i="1"/>
  <c r="U80" i="1"/>
  <c r="Q80" i="1"/>
  <c r="P80" i="1"/>
  <c r="F80" i="1"/>
  <c r="AL79" i="1"/>
  <c r="AD79" i="1"/>
  <c r="AE79" i="1" s="1"/>
  <c r="Z79" i="1"/>
  <c r="AA79" i="1" s="1"/>
  <c r="W79" i="1"/>
  <c r="V79" i="1"/>
  <c r="U79" i="1"/>
  <c r="Q79" i="1"/>
  <c r="P79" i="1"/>
  <c r="F79" i="1"/>
  <c r="AL78" i="1"/>
  <c r="AD78" i="1"/>
  <c r="AE78" i="1" s="1"/>
  <c r="Z78" i="1"/>
  <c r="AA78" i="1" s="1"/>
  <c r="W78" i="1"/>
  <c r="V78" i="1"/>
  <c r="U78" i="1"/>
  <c r="Q78" i="1"/>
  <c r="P78" i="1"/>
  <c r="F78" i="1"/>
  <c r="AL77" i="1"/>
  <c r="AD77" i="1"/>
  <c r="AE77" i="1" s="1"/>
  <c r="Z77" i="1"/>
  <c r="AA77" i="1" s="1"/>
  <c r="W77" i="1"/>
  <c r="V77" i="1"/>
  <c r="U77" i="1"/>
  <c r="Q77" i="1"/>
  <c r="P77" i="1"/>
  <c r="F77" i="1"/>
  <c r="AL76" i="1"/>
  <c r="AE76" i="1"/>
  <c r="AD76" i="1"/>
  <c r="AA76" i="1"/>
  <c r="Z76" i="1"/>
  <c r="W76" i="1"/>
  <c r="V76" i="1"/>
  <c r="U76" i="1"/>
  <c r="Q76" i="1"/>
  <c r="P76" i="1"/>
  <c r="F76" i="1"/>
  <c r="AL75" i="1"/>
  <c r="AD75" i="1"/>
  <c r="AE75" i="1" s="1"/>
  <c r="Z75" i="1"/>
  <c r="AA75" i="1" s="1"/>
  <c r="W75" i="1"/>
  <c r="V75" i="1"/>
  <c r="U75" i="1"/>
  <c r="Q75" i="1"/>
  <c r="P75" i="1"/>
  <c r="F75" i="1"/>
  <c r="AL74" i="1"/>
  <c r="AD74" i="1"/>
  <c r="AE74" i="1" s="1"/>
  <c r="Z74" i="1"/>
  <c r="AA74" i="1" s="1"/>
  <c r="W74" i="1"/>
  <c r="V74" i="1"/>
  <c r="U74" i="1"/>
  <c r="Q74" i="1"/>
  <c r="P74" i="1"/>
  <c r="F74" i="1"/>
  <c r="AL73" i="1"/>
  <c r="AD73" i="1"/>
  <c r="AE73" i="1" s="1"/>
  <c r="Z73" i="1"/>
  <c r="AA73" i="1" s="1"/>
  <c r="W73" i="1"/>
  <c r="V73" i="1"/>
  <c r="U73" i="1"/>
  <c r="Q73" i="1"/>
  <c r="P73" i="1"/>
  <c r="D73" i="1"/>
  <c r="F73" i="1" s="1"/>
  <c r="AL72" i="1"/>
  <c r="AD72" i="1"/>
  <c r="AE72" i="1" s="1"/>
  <c r="Z72" i="1"/>
  <c r="AA72" i="1" s="1"/>
  <c r="W72" i="1"/>
  <c r="V72" i="1"/>
  <c r="U72" i="1"/>
  <c r="Q72" i="1"/>
  <c r="P72" i="1"/>
  <c r="F72" i="1"/>
  <c r="AL71" i="1"/>
  <c r="AD71" i="1"/>
  <c r="AE71" i="1" s="1"/>
  <c r="Z71" i="1"/>
  <c r="AA71" i="1" s="1"/>
  <c r="W71" i="1"/>
  <c r="V71" i="1"/>
  <c r="U71" i="1"/>
  <c r="Q71" i="1"/>
  <c r="P71" i="1"/>
  <c r="F71" i="1"/>
  <c r="AL70" i="1"/>
  <c r="AD70" i="1"/>
  <c r="AE70" i="1" s="1"/>
  <c r="Z70" i="1"/>
  <c r="AA70" i="1" s="1"/>
  <c r="W70" i="1"/>
  <c r="V70" i="1"/>
  <c r="U70" i="1"/>
  <c r="Q70" i="1"/>
  <c r="P70" i="1"/>
  <c r="F70" i="1"/>
  <c r="AL69" i="1"/>
  <c r="AD69" i="1"/>
  <c r="AE69" i="1" s="1"/>
  <c r="Z69" i="1"/>
  <c r="AA69" i="1" s="1"/>
  <c r="W69" i="1"/>
  <c r="V69" i="1"/>
  <c r="U69" i="1"/>
  <c r="Q69" i="1"/>
  <c r="P69" i="1"/>
  <c r="F69" i="1"/>
  <c r="AL68" i="1"/>
  <c r="AD68" i="1"/>
  <c r="AE68" i="1" s="1"/>
  <c r="Z68" i="1"/>
  <c r="AA68" i="1" s="1"/>
  <c r="W68" i="1"/>
  <c r="V68" i="1"/>
  <c r="U68" i="1"/>
  <c r="Q68" i="1"/>
  <c r="P68" i="1"/>
  <c r="F68" i="1"/>
  <c r="AL67" i="1"/>
  <c r="AD67" i="1"/>
  <c r="AE67" i="1" s="1"/>
  <c r="Z67" i="1"/>
  <c r="AA67" i="1" s="1"/>
  <c r="W67" i="1"/>
  <c r="V67" i="1"/>
  <c r="U67" i="1"/>
  <c r="Q67" i="1"/>
  <c r="P67" i="1"/>
  <c r="D67" i="1"/>
  <c r="F67" i="1" s="1"/>
  <c r="AL66" i="1"/>
  <c r="AK66" i="1"/>
  <c r="AJ66" i="1"/>
  <c r="AI66" i="1"/>
  <c r="AH66" i="1"/>
  <c r="AG66" i="1"/>
  <c r="AF66" i="1"/>
  <c r="AD66" i="1"/>
  <c r="AC66" i="1"/>
  <c r="AB66" i="1"/>
  <c r="AE66" i="1" s="1"/>
  <c r="Z66" i="1"/>
  <c r="Y66" i="1"/>
  <c r="X66" i="1"/>
  <c r="AA66" i="1" s="1"/>
  <c r="U66" i="1"/>
  <c r="T66" i="1"/>
  <c r="Q66" i="1"/>
  <c r="P66" i="1"/>
  <c r="G66" i="1"/>
  <c r="W66" i="1" s="1"/>
  <c r="E66" i="1"/>
  <c r="V66" i="1" s="1"/>
  <c r="D66" i="1"/>
  <c r="AL65" i="1"/>
  <c r="AD65" i="1"/>
  <c r="AE65" i="1" s="1"/>
  <c r="Z65" i="1"/>
  <c r="AA65" i="1" s="1"/>
  <c r="W65" i="1"/>
  <c r="V65" i="1"/>
  <c r="U65" i="1"/>
  <c r="Q65" i="1"/>
  <c r="P65" i="1"/>
  <c r="F65" i="1"/>
  <c r="AL64" i="1"/>
  <c r="AD64" i="1"/>
  <c r="AE64" i="1" s="1"/>
  <c r="Z64" i="1"/>
  <c r="AA64" i="1" s="1"/>
  <c r="W64" i="1"/>
  <c r="V64" i="1"/>
  <c r="U64" i="1"/>
  <c r="Q64" i="1"/>
  <c r="P64" i="1"/>
  <c r="F64" i="1"/>
  <c r="AL63" i="1"/>
  <c r="AD63" i="1"/>
  <c r="AE63" i="1" s="1"/>
  <c r="Z63" i="1"/>
  <c r="AA63" i="1" s="1"/>
  <c r="W63" i="1"/>
  <c r="V63" i="1"/>
  <c r="U63" i="1"/>
  <c r="Q63" i="1"/>
  <c r="P63" i="1"/>
  <c r="F63" i="1"/>
  <c r="AK62" i="1"/>
  <c r="AJ62" i="1"/>
  <c r="AI62" i="1"/>
  <c r="AH62" i="1"/>
  <c r="AG62" i="1"/>
  <c r="AF62" i="1"/>
  <c r="AL62" i="1" s="1"/>
  <c r="AL55" i="1" s="1"/>
  <c r="AC62" i="1"/>
  <c r="AB62" i="1"/>
  <c r="Y62" i="1"/>
  <c r="X62" i="1"/>
  <c r="T62" i="1"/>
  <c r="S62" i="1"/>
  <c r="V62" i="1" s="1"/>
  <c r="R62" i="1"/>
  <c r="U62" i="1" s="1"/>
  <c r="U55" i="1" s="1"/>
  <c r="O62" i="1"/>
  <c r="N62" i="1"/>
  <c r="M62" i="1"/>
  <c r="L62" i="1"/>
  <c r="K62" i="1"/>
  <c r="J62" i="1"/>
  <c r="P62" i="1" s="1"/>
  <c r="I62" i="1"/>
  <c r="H62" i="1"/>
  <c r="G62" i="1"/>
  <c r="W62" i="1" s="1"/>
  <c r="E62" i="1"/>
  <c r="F62" i="1" s="1"/>
  <c r="D62" i="1"/>
  <c r="AL61" i="1"/>
  <c r="AD61" i="1"/>
  <c r="AE61" i="1" s="1"/>
  <c r="Z61" i="1"/>
  <c r="AA61" i="1" s="1"/>
  <c r="W61" i="1"/>
  <c r="V61" i="1"/>
  <c r="U61" i="1"/>
  <c r="Q61" i="1"/>
  <c r="P61" i="1"/>
  <c r="F61" i="1"/>
  <c r="AL60" i="1"/>
  <c r="AE60" i="1"/>
  <c r="AD60" i="1"/>
  <c r="AA60" i="1"/>
  <c r="Z60" i="1"/>
  <c r="W60" i="1"/>
  <c r="V60" i="1"/>
  <c r="U60" i="1"/>
  <c r="Q60" i="1"/>
  <c r="P60" i="1"/>
  <c r="F60" i="1"/>
  <c r="AL59" i="1"/>
  <c r="AD59" i="1"/>
  <c r="AE59" i="1" s="1"/>
  <c r="Z59" i="1"/>
  <c r="AA59" i="1" s="1"/>
  <c r="W59" i="1"/>
  <c r="V59" i="1"/>
  <c r="U59" i="1"/>
  <c r="Q59" i="1"/>
  <c r="P59" i="1"/>
  <c r="F59" i="1"/>
  <c r="AL58" i="1"/>
  <c r="AE58" i="1"/>
  <c r="AD58" i="1"/>
  <c r="AA58" i="1"/>
  <c r="Z58" i="1"/>
  <c r="W58" i="1"/>
  <c r="V58" i="1"/>
  <c r="U58" i="1"/>
  <c r="Q58" i="1"/>
  <c r="P58" i="1"/>
  <c r="F58" i="1"/>
  <c r="AL57" i="1"/>
  <c r="AD57" i="1"/>
  <c r="AE57" i="1" s="1"/>
  <c r="Z57" i="1"/>
  <c r="AA57" i="1" s="1"/>
  <c r="W57" i="1"/>
  <c r="V57" i="1"/>
  <c r="U57" i="1"/>
  <c r="Q57" i="1"/>
  <c r="P57" i="1"/>
  <c r="F57" i="1"/>
  <c r="AL56" i="1"/>
  <c r="AE56" i="1"/>
  <c r="AD56" i="1"/>
  <c r="AA56" i="1"/>
  <c r="Z56" i="1"/>
  <c r="W56" i="1"/>
  <c r="V56" i="1"/>
  <c r="U56" i="1"/>
  <c r="Q56" i="1"/>
  <c r="P56" i="1"/>
  <c r="F56" i="1"/>
  <c r="AK55" i="1"/>
  <c r="AJ55" i="1"/>
  <c r="AI55" i="1"/>
  <c r="AH55" i="1"/>
  <c r="AG55" i="1"/>
  <c r="AF55" i="1"/>
  <c r="AC55" i="1"/>
  <c r="AB55" i="1"/>
  <c r="Y55" i="1"/>
  <c r="X55" i="1"/>
  <c r="T55" i="1"/>
  <c r="S55" i="1"/>
  <c r="V55" i="1" s="1"/>
  <c r="R55" i="1"/>
  <c r="O55" i="1"/>
  <c r="N55" i="1"/>
  <c r="M55" i="1"/>
  <c r="L55" i="1"/>
  <c r="K55" i="1"/>
  <c r="J55" i="1"/>
  <c r="P55" i="1" s="1"/>
  <c r="I55" i="1"/>
  <c r="H55" i="1"/>
  <c r="G55" i="1"/>
  <c r="W55" i="1" s="1"/>
  <c r="E55" i="1"/>
  <c r="F55" i="1" s="1"/>
  <c r="D55" i="1"/>
  <c r="AL54" i="1"/>
  <c r="AD54" i="1"/>
  <c r="AE54" i="1" s="1"/>
  <c r="Z54" i="1"/>
  <c r="AA54" i="1" s="1"/>
  <c r="W54" i="1"/>
  <c r="V54" i="1"/>
  <c r="U54" i="1"/>
  <c r="Q54" i="1"/>
  <c r="P54" i="1"/>
  <c r="F54" i="1"/>
  <c r="AL53" i="1"/>
  <c r="AE53" i="1"/>
  <c r="AD53" i="1"/>
  <c r="AA53" i="1"/>
  <c r="Z53" i="1"/>
  <c r="W53" i="1"/>
  <c r="V53" i="1"/>
  <c r="U53" i="1"/>
  <c r="Q53" i="1"/>
  <c r="P53" i="1"/>
  <c r="F53" i="1"/>
  <c r="AL52" i="1"/>
  <c r="AD52" i="1"/>
  <c r="AE52" i="1" s="1"/>
  <c r="Z52" i="1"/>
  <c r="AA52" i="1" s="1"/>
  <c r="W52" i="1"/>
  <c r="V52" i="1"/>
  <c r="U52" i="1"/>
  <c r="Q52" i="1"/>
  <c r="P52" i="1"/>
  <c r="F52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U51" i="1"/>
  <c r="T51" i="1"/>
  <c r="S51" i="1"/>
  <c r="V51" i="1" s="1"/>
  <c r="R51" i="1"/>
  <c r="Q51" i="1"/>
  <c r="P51" i="1"/>
  <c r="O51" i="1"/>
  <c r="N51" i="1"/>
  <c r="M51" i="1"/>
  <c r="L51" i="1"/>
  <c r="K51" i="1"/>
  <c r="J51" i="1"/>
  <c r="I51" i="1"/>
  <c r="H51" i="1"/>
  <c r="G51" i="1"/>
  <c r="W51" i="1" s="1"/>
  <c r="E51" i="1"/>
  <c r="F51" i="1" s="1"/>
  <c r="D51" i="1"/>
  <c r="AL50" i="1"/>
  <c r="AD50" i="1"/>
  <c r="AE50" i="1" s="1"/>
  <c r="Z50" i="1"/>
  <c r="AA50" i="1" s="1"/>
  <c r="W50" i="1"/>
  <c r="V50" i="1"/>
  <c r="U50" i="1"/>
  <c r="Q50" i="1"/>
  <c r="P50" i="1"/>
  <c r="F50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U49" i="1"/>
  <c r="T49" i="1"/>
  <c r="S49" i="1"/>
  <c r="V49" i="1" s="1"/>
  <c r="R49" i="1"/>
  <c r="Q49" i="1"/>
  <c r="P49" i="1"/>
  <c r="O49" i="1"/>
  <c r="N49" i="1"/>
  <c r="M49" i="1"/>
  <c r="L49" i="1"/>
  <c r="K49" i="1"/>
  <c r="J49" i="1"/>
  <c r="I49" i="1"/>
  <c r="H49" i="1"/>
  <c r="G49" i="1"/>
  <c r="E49" i="1"/>
  <c r="F49" i="1" s="1"/>
  <c r="D49" i="1"/>
  <c r="AL48" i="1"/>
  <c r="AD48" i="1"/>
  <c r="AE48" i="1" s="1"/>
  <c r="Z48" i="1"/>
  <c r="AA48" i="1" s="1"/>
  <c r="W48" i="1"/>
  <c r="V48" i="1"/>
  <c r="U48" i="1"/>
  <c r="Q48" i="1"/>
  <c r="P48" i="1"/>
  <c r="F48" i="1"/>
  <c r="AL47" i="1"/>
  <c r="AE47" i="1"/>
  <c r="AD47" i="1"/>
  <c r="AA47" i="1"/>
  <c r="Z47" i="1"/>
  <c r="W47" i="1"/>
  <c r="V47" i="1"/>
  <c r="U47" i="1"/>
  <c r="Q47" i="1"/>
  <c r="P47" i="1"/>
  <c r="F47" i="1"/>
  <c r="AL46" i="1"/>
  <c r="AD46" i="1"/>
  <c r="AE46" i="1" s="1"/>
  <c r="Z46" i="1"/>
  <c r="AA46" i="1" s="1"/>
  <c r="W46" i="1"/>
  <c r="V46" i="1"/>
  <c r="U46" i="1"/>
  <c r="Q46" i="1"/>
  <c r="P46" i="1"/>
  <c r="F46" i="1"/>
  <c r="AL45" i="1"/>
  <c r="AE45" i="1"/>
  <c r="AD45" i="1"/>
  <c r="AA45" i="1"/>
  <c r="Z45" i="1"/>
  <c r="W45" i="1"/>
  <c r="V45" i="1"/>
  <c r="U45" i="1"/>
  <c r="Q45" i="1"/>
  <c r="P45" i="1"/>
  <c r="F45" i="1"/>
  <c r="AL44" i="1"/>
  <c r="AD44" i="1"/>
  <c r="AE44" i="1" s="1"/>
  <c r="Z44" i="1"/>
  <c r="AA44" i="1" s="1"/>
  <c r="W44" i="1"/>
  <c r="V44" i="1"/>
  <c r="U44" i="1"/>
  <c r="Q44" i="1"/>
  <c r="P44" i="1"/>
  <c r="F44" i="1"/>
  <c r="AL43" i="1"/>
  <c r="AE43" i="1"/>
  <c r="AD43" i="1"/>
  <c r="AA43" i="1"/>
  <c r="Z43" i="1"/>
  <c r="W43" i="1"/>
  <c r="V43" i="1"/>
  <c r="U43" i="1"/>
  <c r="Q43" i="1"/>
  <c r="P43" i="1"/>
  <c r="F43" i="1"/>
  <c r="AL42" i="1"/>
  <c r="AD42" i="1"/>
  <c r="AE42" i="1" s="1"/>
  <c r="Z42" i="1"/>
  <c r="AA42" i="1" s="1"/>
  <c r="W42" i="1"/>
  <c r="V42" i="1"/>
  <c r="U42" i="1"/>
  <c r="Q42" i="1"/>
  <c r="P42" i="1"/>
  <c r="F42" i="1"/>
  <c r="AL41" i="1"/>
  <c r="AD41" i="1"/>
  <c r="AE41" i="1" s="1"/>
  <c r="Z41" i="1"/>
  <c r="AA41" i="1" s="1"/>
  <c r="W41" i="1"/>
  <c r="V41" i="1"/>
  <c r="U41" i="1"/>
  <c r="Q41" i="1"/>
  <c r="P41" i="1"/>
  <c r="F41" i="1"/>
  <c r="AL40" i="1"/>
  <c r="AD40" i="1"/>
  <c r="AE40" i="1" s="1"/>
  <c r="Z40" i="1"/>
  <c r="AA40" i="1" s="1"/>
  <c r="W40" i="1"/>
  <c r="V40" i="1"/>
  <c r="U40" i="1"/>
  <c r="Q40" i="1"/>
  <c r="P40" i="1"/>
  <c r="F40" i="1"/>
  <c r="AL39" i="1"/>
  <c r="AE39" i="1"/>
  <c r="AD39" i="1"/>
  <c r="AA39" i="1"/>
  <c r="Z39" i="1"/>
  <c r="W39" i="1"/>
  <c r="V39" i="1"/>
  <c r="U39" i="1"/>
  <c r="Q39" i="1"/>
  <c r="P39" i="1"/>
  <c r="F39" i="1"/>
  <c r="AL38" i="1"/>
  <c r="AK38" i="1"/>
  <c r="AJ38" i="1"/>
  <c r="AI38" i="1"/>
  <c r="AH38" i="1"/>
  <c r="AG38" i="1"/>
  <c r="AF38" i="1"/>
  <c r="AD38" i="1"/>
  <c r="AC38" i="1"/>
  <c r="AB38" i="1"/>
  <c r="AE38" i="1" s="1"/>
  <c r="Z38" i="1"/>
  <c r="Y38" i="1"/>
  <c r="X38" i="1"/>
  <c r="AA38" i="1" s="1"/>
  <c r="U38" i="1"/>
  <c r="T38" i="1"/>
  <c r="S38" i="1"/>
  <c r="V38" i="1" s="1"/>
  <c r="R38" i="1"/>
  <c r="P38" i="1"/>
  <c r="O38" i="1"/>
  <c r="N38" i="1"/>
  <c r="M38" i="1"/>
  <c r="L38" i="1"/>
  <c r="K38" i="1"/>
  <c r="J38" i="1"/>
  <c r="I38" i="1"/>
  <c r="H38" i="1"/>
  <c r="G38" i="1"/>
  <c r="W38" i="1" s="1"/>
  <c r="E38" i="1"/>
  <c r="F38" i="1" s="1"/>
  <c r="D38" i="1"/>
  <c r="AL37" i="1"/>
  <c r="AD37" i="1"/>
  <c r="AE37" i="1" s="1"/>
  <c r="Z37" i="1"/>
  <c r="AA37" i="1" s="1"/>
  <c r="W37" i="1"/>
  <c r="V37" i="1"/>
  <c r="U37" i="1"/>
  <c r="Q37" i="1"/>
  <c r="P37" i="1"/>
  <c r="F37" i="1"/>
  <c r="AL36" i="1"/>
  <c r="AD36" i="1"/>
  <c r="AE36" i="1" s="1"/>
  <c r="Z36" i="1"/>
  <c r="AA36" i="1" s="1"/>
  <c r="W36" i="1"/>
  <c r="V36" i="1"/>
  <c r="U36" i="1"/>
  <c r="Q36" i="1"/>
  <c r="P36" i="1"/>
  <c r="F36" i="1"/>
  <c r="AL35" i="1"/>
  <c r="AD35" i="1"/>
  <c r="AE35" i="1" s="1"/>
  <c r="Z35" i="1"/>
  <c r="AA35" i="1" s="1"/>
  <c r="W35" i="1"/>
  <c r="V35" i="1"/>
  <c r="U35" i="1"/>
  <c r="Q35" i="1"/>
  <c r="P35" i="1"/>
  <c r="F35" i="1"/>
  <c r="AL34" i="1"/>
  <c r="AD34" i="1"/>
  <c r="Z34" i="1"/>
  <c r="U34" i="1"/>
  <c r="Q34" i="1"/>
  <c r="P34" i="1"/>
  <c r="F34" i="1"/>
  <c r="AL33" i="1"/>
  <c r="AD33" i="1"/>
  <c r="AE33" i="1" s="1"/>
  <c r="Z33" i="1"/>
  <c r="AA33" i="1" s="1"/>
  <c r="W33" i="1"/>
  <c r="V33" i="1"/>
  <c r="U33" i="1"/>
  <c r="Q33" i="1"/>
  <c r="P33" i="1"/>
  <c r="F33" i="1"/>
  <c r="AL32" i="1"/>
  <c r="AD32" i="1"/>
  <c r="AE32" i="1" s="1"/>
  <c r="Z32" i="1"/>
  <c r="AA32" i="1" s="1"/>
  <c r="W32" i="1"/>
  <c r="V32" i="1"/>
  <c r="U32" i="1"/>
  <c r="Q32" i="1"/>
  <c r="P32" i="1"/>
  <c r="F32" i="1"/>
  <c r="AL31" i="1"/>
  <c r="AD31" i="1"/>
  <c r="AE31" i="1" s="1"/>
  <c r="Z31" i="1"/>
  <c r="AA31" i="1" s="1"/>
  <c r="W31" i="1"/>
  <c r="V31" i="1"/>
  <c r="U31" i="1"/>
  <c r="Q31" i="1"/>
  <c r="P31" i="1"/>
  <c r="F31" i="1"/>
  <c r="AL30" i="1"/>
  <c r="AD30" i="1"/>
  <c r="AE30" i="1" s="1"/>
  <c r="Z30" i="1"/>
  <c r="AA30" i="1" s="1"/>
  <c r="W30" i="1"/>
  <c r="V30" i="1"/>
  <c r="U30" i="1"/>
  <c r="Q30" i="1"/>
  <c r="P30" i="1"/>
  <c r="F30" i="1"/>
  <c r="AL29" i="1"/>
  <c r="AD29" i="1"/>
  <c r="AE29" i="1" s="1"/>
  <c r="Z29" i="1"/>
  <c r="AA29" i="1" s="1"/>
  <c r="W29" i="1"/>
  <c r="V29" i="1"/>
  <c r="U29" i="1"/>
  <c r="Q29" i="1"/>
  <c r="P29" i="1"/>
  <c r="F29" i="1"/>
  <c r="AL28" i="1"/>
  <c r="AD28" i="1"/>
  <c r="AE28" i="1" s="1"/>
  <c r="Z28" i="1"/>
  <c r="AA28" i="1" s="1"/>
  <c r="W28" i="1"/>
  <c r="V28" i="1"/>
  <c r="U28" i="1"/>
  <c r="Q28" i="1"/>
  <c r="P28" i="1"/>
  <c r="F28" i="1"/>
  <c r="AL27" i="1"/>
  <c r="AD27" i="1"/>
  <c r="AE27" i="1" s="1"/>
  <c r="Z27" i="1"/>
  <c r="AA27" i="1" s="1"/>
  <c r="W27" i="1"/>
  <c r="V27" i="1"/>
  <c r="U27" i="1"/>
  <c r="Q27" i="1"/>
  <c r="P27" i="1"/>
  <c r="F27" i="1"/>
  <c r="AL26" i="1"/>
  <c r="AD26" i="1"/>
  <c r="AE26" i="1" s="1"/>
  <c r="Z26" i="1"/>
  <c r="AA26" i="1" s="1"/>
  <c r="W26" i="1"/>
  <c r="V26" i="1"/>
  <c r="U26" i="1"/>
  <c r="Q26" i="1"/>
  <c r="P26" i="1"/>
  <c r="F26" i="1"/>
  <c r="AL25" i="1"/>
  <c r="AK25" i="1"/>
  <c r="AJ25" i="1"/>
  <c r="AI25" i="1"/>
  <c r="AH25" i="1"/>
  <c r="AG25" i="1"/>
  <c r="AF25" i="1"/>
  <c r="AD25" i="1"/>
  <c r="AC25" i="1"/>
  <c r="AB25" i="1"/>
  <c r="AE25" i="1" s="1"/>
  <c r="Z25" i="1"/>
  <c r="Y25" i="1"/>
  <c r="X25" i="1"/>
  <c r="AA25" i="1" s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W25" i="1" s="1"/>
  <c r="E25" i="1"/>
  <c r="V25" i="1" s="1"/>
  <c r="D25" i="1"/>
  <c r="F25" i="1" s="1"/>
  <c r="AL24" i="1"/>
  <c r="AE24" i="1"/>
  <c r="AD24" i="1"/>
  <c r="AA24" i="1"/>
  <c r="Z24" i="1"/>
  <c r="W24" i="1"/>
  <c r="V24" i="1"/>
  <c r="U24" i="1"/>
  <c r="Q24" i="1"/>
  <c r="P24" i="1"/>
  <c r="F24" i="1"/>
  <c r="AL23" i="1"/>
  <c r="AD23" i="1"/>
  <c r="AE23" i="1" s="1"/>
  <c r="Z23" i="1"/>
  <c r="AA23" i="1" s="1"/>
  <c r="W23" i="1"/>
  <c r="V23" i="1"/>
  <c r="U23" i="1"/>
  <c r="Q23" i="1"/>
  <c r="P23" i="1"/>
  <c r="F23" i="1"/>
  <c r="AL22" i="1"/>
  <c r="AE22" i="1"/>
  <c r="AD22" i="1"/>
  <c r="AA22" i="1"/>
  <c r="Z22" i="1"/>
  <c r="W22" i="1"/>
  <c r="V22" i="1"/>
  <c r="U22" i="1"/>
  <c r="Q22" i="1"/>
  <c r="P22" i="1"/>
  <c r="F22" i="1"/>
  <c r="AL21" i="1"/>
  <c r="AD21" i="1"/>
  <c r="AE21" i="1" s="1"/>
  <c r="Z21" i="1"/>
  <c r="AA21" i="1" s="1"/>
  <c r="W21" i="1"/>
  <c r="V21" i="1"/>
  <c r="U21" i="1"/>
  <c r="Q21" i="1"/>
  <c r="P21" i="1"/>
  <c r="F21" i="1"/>
  <c r="AL20" i="1"/>
  <c r="AE20" i="1"/>
  <c r="AD20" i="1"/>
  <c r="AA20" i="1"/>
  <c r="Z20" i="1"/>
  <c r="W20" i="1"/>
  <c r="V20" i="1"/>
  <c r="U20" i="1"/>
  <c r="Q20" i="1"/>
  <c r="P20" i="1"/>
  <c r="F20" i="1"/>
  <c r="AL19" i="1"/>
  <c r="AK19" i="1"/>
  <c r="AJ19" i="1"/>
  <c r="AI19" i="1"/>
  <c r="AH19" i="1"/>
  <c r="AG19" i="1"/>
  <c r="AF19" i="1"/>
  <c r="AD19" i="1"/>
  <c r="AC19" i="1"/>
  <c r="AB19" i="1"/>
  <c r="AE19" i="1" s="1"/>
  <c r="Z19" i="1"/>
  <c r="Y19" i="1"/>
  <c r="X19" i="1"/>
  <c r="AA19" i="1" s="1"/>
  <c r="U19" i="1"/>
  <c r="T19" i="1"/>
  <c r="S19" i="1"/>
  <c r="V19" i="1" s="1"/>
  <c r="R19" i="1"/>
  <c r="Q19" i="1"/>
  <c r="P19" i="1"/>
  <c r="O19" i="1"/>
  <c r="N19" i="1"/>
  <c r="M19" i="1"/>
  <c r="L19" i="1"/>
  <c r="K19" i="1"/>
  <c r="J19" i="1"/>
  <c r="I19" i="1"/>
  <c r="H19" i="1"/>
  <c r="G19" i="1"/>
  <c r="W19" i="1" s="1"/>
  <c r="E19" i="1"/>
  <c r="D19" i="1"/>
  <c r="F19" i="1" s="1"/>
  <c r="AL18" i="1"/>
  <c r="AK18" i="1"/>
  <c r="AJ18" i="1"/>
  <c r="AI18" i="1"/>
  <c r="AH18" i="1"/>
  <c r="AG18" i="1"/>
  <c r="AF18" i="1"/>
  <c r="AD18" i="1"/>
  <c r="AC18" i="1"/>
  <c r="AB18" i="1"/>
  <c r="AE18" i="1" s="1"/>
  <c r="Z18" i="1"/>
  <c r="Y18" i="1"/>
  <c r="X18" i="1"/>
  <c r="AA18" i="1" s="1"/>
  <c r="U18" i="1"/>
  <c r="T18" i="1"/>
  <c r="S18" i="1"/>
  <c r="R18" i="1"/>
  <c r="P18" i="1"/>
  <c r="O18" i="1"/>
  <c r="N18" i="1"/>
  <c r="M18" i="1"/>
  <c r="L18" i="1"/>
  <c r="K18" i="1"/>
  <c r="J18" i="1"/>
  <c r="I18" i="1"/>
  <c r="H18" i="1"/>
  <c r="G18" i="1"/>
  <c r="W18" i="1" s="1"/>
  <c r="E18" i="1"/>
  <c r="V18" i="1" s="1"/>
  <c r="D18" i="1"/>
  <c r="F18" i="1" s="1"/>
  <c r="M11" i="1"/>
  <c r="M8" i="1"/>
  <c r="P5" i="1"/>
  <c r="U2" i="1"/>
  <c r="Q18" i="1" l="1"/>
  <c r="Q38" i="1"/>
  <c r="H83" i="1"/>
  <c r="J83" i="1"/>
  <c r="L83" i="1"/>
  <c r="N83" i="1"/>
  <c r="P83" i="1"/>
  <c r="P84" i="1" s="1"/>
  <c r="R83" i="1"/>
  <c r="T83" i="1"/>
  <c r="X83" i="1"/>
  <c r="AB83" i="1"/>
  <c r="AF83" i="1"/>
  <c r="AH83" i="1"/>
  <c r="AJ83" i="1"/>
  <c r="AL83" i="1"/>
  <c r="AL84" i="1" s="1"/>
  <c r="D83" i="1"/>
  <c r="G83" i="1"/>
  <c r="I83" i="1"/>
  <c r="K83" i="1"/>
  <c r="K84" i="1" s="1"/>
  <c r="M83" i="1"/>
  <c r="O83" i="1"/>
  <c r="O84" i="1" s="1"/>
  <c r="U83" i="1"/>
  <c r="U84" i="1" s="1"/>
  <c r="Y83" i="1"/>
  <c r="AC83" i="1"/>
  <c r="AG83" i="1"/>
  <c r="AG84" i="1" s="1"/>
  <c r="AI83" i="1"/>
  <c r="AI84" i="1" s="1"/>
  <c r="AK83" i="1"/>
  <c r="AK84" i="1" s="1"/>
  <c r="W49" i="1"/>
  <c r="Q55" i="1"/>
  <c r="Q83" i="1" s="1"/>
  <c r="Q84" i="1" s="1"/>
  <c r="Z62" i="1"/>
  <c r="Z55" i="1" s="1"/>
  <c r="Z83" i="1" s="1"/>
  <c r="Z84" i="1" s="1"/>
  <c r="AD62" i="1"/>
  <c r="AD55" i="1" s="1"/>
  <c r="AD83" i="1" s="1"/>
  <c r="AD84" i="1" s="1"/>
  <c r="F66" i="1"/>
  <c r="E83" i="1"/>
  <c r="F83" i="1" s="1"/>
  <c r="S83" i="1"/>
  <c r="Q62" i="1"/>
  <c r="AE62" i="1" l="1"/>
  <c r="AE55" i="1"/>
  <c r="Y84" i="1"/>
  <c r="O85" i="1"/>
  <c r="M84" i="1"/>
  <c r="I84" i="1"/>
  <c r="AJ84" i="1"/>
  <c r="AF84" i="1"/>
  <c r="AB84" i="1"/>
  <c r="AE83" i="1"/>
  <c r="X84" i="1"/>
  <c r="AA83" i="1"/>
  <c r="R84" i="1"/>
  <c r="N84" i="1"/>
  <c r="J84" i="1"/>
  <c r="V83" i="1"/>
  <c r="S84" i="1"/>
  <c r="AA62" i="1"/>
  <c r="AA55" i="1"/>
  <c r="AC84" i="1"/>
  <c r="G84" i="1"/>
  <c r="W83" i="1"/>
  <c r="AH84" i="1"/>
  <c r="T84" i="1"/>
  <c r="L84" i="1"/>
  <c r="H84" i="1"/>
</calcChain>
</file>

<file path=xl/sharedStrings.xml><?xml version="1.0" encoding="utf-8"?>
<sst xmlns="http://schemas.openxmlformats.org/spreadsheetml/2006/main" count="224" uniqueCount="147">
  <si>
    <t>สรุปผลการตอบแบบสอบถามภาวะการมีงานทำของบัณฑิต ประจำปีการศึกษา 2558  (รุ่นที่ 25) ข้อมูล ณ 30 เม.ย. 60</t>
  </si>
  <si>
    <t>1)  ตัวบ่งชี้ที่ 1: บัณฑิตปริญญาตรีที่ได้งานทำ  หรือประกอบอาชีพอิสระภายใน 1 ปี (ร้อยละ)</t>
  </si>
  <si>
    <t xml:space="preserve">จำนวนบัณฑิตที่ได้งานทำหรือประกอบอาชีพอิสระ ภายใน 1 ปี </t>
  </si>
  <si>
    <t>X100</t>
  </si>
  <si>
    <t xml:space="preserve"> =</t>
  </si>
  <si>
    <r>
      <t xml:space="preserve">              </t>
    </r>
    <r>
      <rPr>
        <u/>
        <sz val="15"/>
        <rFont val="TH SarabunPSK"/>
        <family val="2"/>
      </rPr>
      <t>(จำนวนบัณฑิตที่ได้งานทำภายใน 1 ปี-ได้งานระหว่างเรียน)</t>
    </r>
  </si>
  <si>
    <t xml:space="preserve">จำนวนบัณฑิตที่ตอบแบบสำรวจทั้งหมด </t>
  </si>
  <si>
    <t>(จำนวนบัณฑิตตอบแบบสำรวจทั้งหมด - ได้งานระหว่างเรียน - ศึกษาต่อ-อุปสมบท-ติดทหาร)</t>
  </si>
  <si>
    <t xml:space="preserve"> 2 ) ร้อยละของบัณฑิตระดับปริญญาตรีที่ได้งานทำตรงสาขา</t>
  </si>
  <si>
    <t xml:space="preserve">จำนวนบัณฑิตที่ได้งานทำตรงตามสาขาวิชาที่สำเร็จการศึกษา </t>
  </si>
  <si>
    <t>(จำนวนบัณฑิตที่ได้งานทำตรงตามสาขาวิชาที่สำเร็จการศึกษา + จำนวนบัณฑิตที่ได้งานทำไม่ตรงตามสาขาวิชาที่สำเร็จการศึกษา )</t>
  </si>
  <si>
    <t xml:space="preserve"> 3) ร้อยละของบัณฑิตที่ได้รับเงินเดือนเริ่มต้นเป็นไปตามเกณฑ์ </t>
  </si>
  <si>
    <t xml:space="preserve">จำนวนบัณฑิตที่ได้เงินเดือนเริ่มต้นเป็นไปตามเกณฑ์ </t>
  </si>
  <si>
    <t>(จำนวนบัณฑิตที่ได้งานทำหรือมีรายได้ประจำจากการประกอบอาชีพอิสระทั้งหมดในปีการศึกษานั้น)</t>
  </si>
  <si>
    <t>4) ร้อยละของบัณฑิตที่ได้งานทำ ประกอบอาชีพอิสระและศึกษาต่อ</t>
  </si>
  <si>
    <t>บัณฑิตที่ได้งานทำ ประกอบอาชีพอิสระและศึกษาต่อ</t>
  </si>
  <si>
    <t>(จำนวนผู้สำเร็จการศึกษาทั้งหมด - ติดราชการทหาร - อุปสมบท)</t>
  </si>
  <si>
    <t xml:space="preserve"> </t>
  </si>
  <si>
    <t xml:space="preserve">
ลำดับ
</t>
  </si>
  <si>
    <t>หลักสูตร</t>
  </si>
  <si>
    <t>ข้อมูลผู้สำเร็จการศึกษา</t>
  </si>
  <si>
    <t>สถานภาพการมีงานทำ</t>
  </si>
  <si>
    <t>ระยะเวลาที่ได้งานทำ</t>
  </si>
  <si>
    <t>ร้อยละของบัณฑิตที่ได้งานทำตามสูตร * ร้อยละการได้งานทำใน 1 ปี</t>
  </si>
  <si>
    <t>ร้อยละของบัณฑิตที่ได้งานทำตามสูตร ** ร้อยละการได้งานทำทั้งหมด</t>
  </si>
  <si>
    <t>การได้งานทำตรงตามสาขา</t>
  </si>
  <si>
    <t>การได้เงินเดือนตามเกณฑ์</t>
  </si>
  <si>
    <t>ร้อยละการได้เงินเดือนตามเกณฑ์</t>
  </si>
  <si>
    <t>ประเภทงานที่ทำ</t>
  </si>
  <si>
    <t>เงินเดือนต่ำสุด สูงสุดและเฉลี่ย</t>
  </si>
  <si>
    <t xml:space="preserve">จำนวนบัณฑิตที่สำเร็จการศึกษา
</t>
  </si>
  <si>
    <t xml:space="preserve">จำนวนผู้ตอบแบบสอบ
ถาม
</t>
  </si>
  <si>
    <t xml:space="preserve">ร้อยละของผู้ตอบแบบสอบ
ถาม
</t>
  </si>
  <si>
    <t>จำนวนบัณฑิตที่มีงานทำรวมทั้งหมด</t>
  </si>
  <si>
    <t xml:space="preserve">จำนวนบัณฑิตที่กำลังศึกษาต่อ
</t>
  </si>
  <si>
    <t>จำนวนบัณฑิตที่
ไม่ได้ทำงานและไม่ได้ศึกษาต่อ</t>
  </si>
  <si>
    <t>สาเหตุที่ยังไม่มีงานทำและไม่ได้ศึกษาต่อ</t>
  </si>
  <si>
    <t>รวม</t>
  </si>
  <si>
    <t xml:space="preserve">ได้งานระหว่างศึกษาหรือเป็นงานเดิมมาก่อน
</t>
  </si>
  <si>
    <t>ได้งานภายใน 1 ปี</t>
  </si>
  <si>
    <t>มากกว่า 1 ปี</t>
  </si>
  <si>
    <t>ตรง</t>
  </si>
  <si>
    <t>ไม่ตรง</t>
  </si>
  <si>
    <t xml:space="preserve">ร้อยละการทำงานตรงสาขา
</t>
  </si>
  <si>
    <t>ตามเกณฑ์</t>
  </si>
  <si>
    <t>ต่ำกว่าเกณฑ์</t>
  </si>
  <si>
    <t xml:space="preserve">รวม
</t>
  </si>
  <si>
    <t>ข้าราชการ หรือเจ้าหน้าที่หน่วยงานของรัฐ</t>
  </si>
  <si>
    <t>ดำเนินธุรกิจอิสระหรือเจ้าของกิจการ</t>
  </si>
  <si>
    <t>พนักงานบริษัทหรือองค์กรธุรกิจเอกชน</t>
  </si>
  <si>
    <t>พนักงานองค์การต่างประเทศหรือระหว่างประเทศ</t>
  </si>
  <si>
    <t>รัฐวิสาหกิจ</t>
  </si>
  <si>
    <t>อื่นๆ</t>
  </si>
  <si>
    <t>ยังไม่ประสงค์ทำงาน</t>
  </si>
  <si>
    <t>รอฟังคำตอบหน่วยงาน</t>
  </si>
  <si>
    <t>หางานทำไม่ได้</t>
  </si>
  <si>
    <t>ติดทหาร</t>
  </si>
  <si>
    <t>อุปสมบท</t>
  </si>
  <si>
    <t>ต่ำสุด</t>
  </si>
  <si>
    <t>สูงสุด</t>
  </si>
  <si>
    <t>เฉลี่ย</t>
  </si>
  <si>
    <t>คณะเกษตรศาสตร์</t>
  </si>
  <si>
    <t xml:space="preserve">หลักสูตรวิทยาศาสตรบัณฑิต สาขาวิชาเกษตรศาสตร์ </t>
  </si>
  <si>
    <t>หลักสูตรวิทยาศาสตรบัณฑิต สาขาวิชาพืชไร่</t>
  </si>
  <si>
    <t>หลักสูตรวิทยาศาสตรบัณฑิต สาขาวิชาพืชสวน</t>
  </si>
  <si>
    <t>หลักสูตรวิทยาศาสตรบัณฑิต สาขาวิชาสัตวศาสตร์</t>
  </si>
  <si>
    <t xml:space="preserve">หลักสูตรวิทยาศาสตรบัณฑิต สาขาวิชาการประมง </t>
  </si>
  <si>
    <t xml:space="preserve">หลักสูตรวิทยาศาสตรบัณฑิต สาขาวิชาเทคโนโลยีอาหาร </t>
  </si>
  <si>
    <t>คณะวิทยาศาสตร์</t>
  </si>
  <si>
    <t xml:space="preserve">หลักสูตรวิทยาศาสตรบัณฑิต สาขาวิชาจุลชีววิทยา </t>
  </si>
  <si>
    <t xml:space="preserve">หลักสูตรวิทยาศาสตรบัณฑิต สาขาวิชาเคมี </t>
  </si>
  <si>
    <t xml:space="preserve">หลักสูตรวิทยาศาสตรบัณฑิต สาขาวิชาฟิสิกส์ </t>
  </si>
  <si>
    <t xml:space="preserve">หลักสูตรวิทยาศาสตรบัณฑิต สาขาวิชาวิทยาการคอมพิวเตอร์ </t>
  </si>
  <si>
    <t>หลักสูตรวิทยาศาสตรบัณฑิต สาขาวิชาเทคโนโลยีสารสนเทศ (รวม)</t>
  </si>
  <si>
    <t>หลักสูตรวิทยาศาสตรบัณฑิต สาขาวิชาเทคโนโลยีสารสนเทศ (อุบล)</t>
  </si>
  <si>
    <t>หลักสูตรวิทยาศาสตรบัณฑิต สาขาวิชาเทคโนโลยีสารสนเทศ (มุกดาหาร)</t>
  </si>
  <si>
    <t>หลักสูตรวิทยาศาสตรบัณฑิต สาขาวิชาวิทยาศาสตร์สิ่งแวดล้อม(สุขาภิบาลสิ่งแวดล้อม)</t>
  </si>
  <si>
    <t>หลักสูตรวิทยาศาสตรบัณฑิต สาขาวิชาวิทยาศาสตร์สิ่งแวดล้อม(อาชีวอนามัยฯ)</t>
  </si>
  <si>
    <t>หลักสูตรวิทยาศาสตรบัณฑิต สาขาวิชาสุขาภิบาลสิ่งแวดล้อม</t>
  </si>
  <si>
    <t>หลักสูตรวิทยาศาสตรบัณฑิต สาขาวิชาอาชีวอนามัยและความปลอดภัย</t>
  </si>
  <si>
    <t xml:space="preserve">หลักสูตรวิทยาศาสตรบัณฑิต สาขาวิชาวิทยาศาสตร์และเทคโนโลยีการยาง </t>
  </si>
  <si>
    <t>คณะวิศวกรรมศาสตร์</t>
  </si>
  <si>
    <t xml:space="preserve">หลักสูตรวิศวกรรมศาสตรบัณฑิต สาขาวิชาวิศวกรรมโยธา </t>
  </si>
  <si>
    <t xml:space="preserve">หลักสูตรวิศวกรรมศาสตรบัณฑิต สาขาวิชาวิศวกรรมไฟฟ้า </t>
  </si>
  <si>
    <t xml:space="preserve">หลักสูตรวิศวกรรมศาสตรบัณฑิต สาขาวิชาวิศวกรรมอุตสาหการ </t>
  </si>
  <si>
    <t xml:space="preserve">หลักสูตรวิศวกรรมศาสตรบัณฑิต สาขาวิชาวิศวกรรมเครื่องกล </t>
  </si>
  <si>
    <t xml:space="preserve">หลักสูตรวิศวกรรมศาสตรบัณฑิต สาขาวิชาวิศวกรรมเคมีและชีวภาพ </t>
  </si>
  <si>
    <t xml:space="preserve">หลักสูตรวิศวกรรมศาสตรบัณฑิต สาขาวิชาวิศวกรรมสิ่งแวดล้อม </t>
  </si>
  <si>
    <t>คณะศิลปประยุกต์และสถาปัตยกรรมศาสตร์</t>
  </si>
  <si>
    <t>หลักสูตรศิลปประยุกต์บัณฑิต สาขาวิชาการออกแบบอุตสาหกรรม</t>
  </si>
  <si>
    <t>คณะเภสัชศาสตร์</t>
  </si>
  <si>
    <t xml:space="preserve">หลักสูตรเภสัชศาสตรบัณฑิต สาขาวิชาเภสัชศาสตร์ </t>
  </si>
  <si>
    <t>วิทยาลัยแพทยศาสตร์และการสาธารณสุข</t>
  </si>
  <si>
    <t xml:space="preserve">หลักสูตรแพทยศาสตรบัณฑิต </t>
  </si>
  <si>
    <t xml:space="preserve">หลักสูตรวิทยาศาสตรบัณฑิต สาขาวิชาสาธารณสุขศาสตร์ </t>
  </si>
  <si>
    <t>พยาบาลศาสตร์</t>
  </si>
  <si>
    <t xml:space="preserve">หลักสูตรพยาบาลศาสตรบัณฑิต </t>
  </si>
  <si>
    <t>คณะศิลปศาสตร์</t>
  </si>
  <si>
    <t xml:space="preserve">หลักสูตรศิลปศาสตรบัณฑิต สาขาวิชาภาษาอังกฤษและการสื่อสาร </t>
  </si>
  <si>
    <t xml:space="preserve">หลักสูตรศิลปศาสตรบัณฑิต สาขาวิชาการท่องเที่ยว </t>
  </si>
  <si>
    <t xml:space="preserve">หลักสูตรศิลปศาสตรบัณฑิต สาขาวิชาการพัฒนาสังคม </t>
  </si>
  <si>
    <t xml:space="preserve">หลักสูตรศิลปศาสตรบัณฑิต สาขาวิชาประวัติศาสตร์ </t>
  </si>
  <si>
    <t xml:space="preserve">หลักสูตรศิลปศาสตรบัณฑิต สาขาวิชาภาษาไทยและการสื่อสาร </t>
  </si>
  <si>
    <t xml:space="preserve">หลักสูตรศิลปศาสตรบัณฑิต สาขาวิชาภาษาจีนและการสื่อสาร </t>
  </si>
  <si>
    <t xml:space="preserve">หลักสูตรศิลปศาสตรบัณฑิต สาขาวิชาภาษาญี่ปุ่น </t>
  </si>
  <si>
    <t>-</t>
  </si>
  <si>
    <t>หลักสูตรศิลปศาสตรบัณฑิต สาขาวิชาภาษาญี่ปุ่นและการสื่อสาร</t>
  </si>
  <si>
    <t xml:space="preserve">หลักสูตรศิลปศาสตรบัณฑิต สาขาวิชานิเทศศาสตร์ </t>
  </si>
  <si>
    <t>คณะบริหารศาสตร์</t>
  </si>
  <si>
    <t>หลักสูตรบริหารธุรกิจบัณฑิต สาขาวิชาการจัดการธุรกิจ (รวมมุกดาหาร)</t>
  </si>
  <si>
    <t>หลักสูตรบริหารธุรกิจบัณฑิต สาขาวิชาการจัดการธุรกิจ (อุบล)</t>
  </si>
  <si>
    <t>หลักสูตรบริหารธุรกิจบัณฑิต สาขาวิชาการจัดการธุรกิจ (มุกดาหาร)</t>
  </si>
  <si>
    <t xml:space="preserve">หลักสูตรบริหารธุรกิจบัณฑิต สาขาวิชาการตลาด </t>
  </si>
  <si>
    <t>หลักสูตรบริหารธุรกิจบัณฑิต สาขาวิชาการจัดการการโรงแรม</t>
  </si>
  <si>
    <t xml:space="preserve">หลักสูตรบริหารธุรกิจบัณฑิต สาขาวิชาการเงินและการธนาคาร </t>
  </si>
  <si>
    <t>หลักสูตรบัญชีบัณฑิต สาขาวิชาการบัญชี (รวม)</t>
  </si>
  <si>
    <t>หลักสูตรบัญชีบัณฑิต สาขาวิชาการบัญชี (อุบล)</t>
  </si>
  <si>
    <t>หลักสูตรบัญชีบัณฑิต สาขาวิชาการบัญชี (มุกดาหาร)</t>
  </si>
  <si>
    <t xml:space="preserve">หลักสูตรบริหารธุรกิจบัณฑิต สาขาวิชาระบบสารสนเทศเพื่อการจัดการ </t>
  </si>
  <si>
    <t xml:space="preserve">หลักสูตรบริหารธุรกิจบัณฑิต สาขาวิชาการจัดการธุรกิจระหว่างประเทศ (หลักสูตรภาษาอังกฤษ) </t>
  </si>
  <si>
    <t>คณะนิติศาสตร์</t>
  </si>
  <si>
    <t xml:space="preserve">หลักสูตรนิติศาสตรบัณฑิต สาขาวิชานิติศาสตร์ </t>
  </si>
  <si>
    <t>คณะรัฐศาสตร์</t>
  </si>
  <si>
    <t xml:space="preserve">หลักสูตรรัฐศาสตรบัณฑิต สาขาวิชาการปกครอง </t>
  </si>
  <si>
    <t xml:space="preserve">หลักสูตรรัฐประศาสนศาสตรบัณฑิต </t>
  </si>
  <si>
    <t>รวมทั้งสิ้น</t>
  </si>
  <si>
    <t>ร้อยละ</t>
  </si>
  <si>
    <t>หมายเหตุ</t>
  </si>
  <si>
    <t xml:space="preserve"> - **ร้อยละการได้งานทั้งหมด ตามสูตร = (จำนวนผู้ได้งานทำทั้งหมด-ผู้ได้งานทำระหว่างศึกษา)x100 / (จำนวนผู้ตอบแบบสอบถามทั้งหมด-ผู้กำลังศึกษาต่อ-ผู้ได้งานทำระหว่างศึกษา-ผู้ติดเกณฑ์ทหาร-ผู้อุปสมบท)</t>
  </si>
  <si>
    <t xml:space="preserve"> - *ร้อยละการได้งานใน 1 ปี ตามสูตร = (จำนวนผู้ได้งานทำใน 1 ปี-ผู้ได้งานทำระหว่างศึกษา)x100 / (จำนวนผู้ตอบแบบสอบถามทั้งหมด-ผู้กำลังศึกษาต่อ-ผู้ได้งานทำระหว่างศึกษา-ผู้ติดเกณฑ์ทหาร-ผู้อุปสมบท)</t>
  </si>
  <si>
    <t xml:space="preserve"> - จำนวนผู้สำเร็จการศึกษาพิจาณาเฉพาะระดับปริญญาตรี และสำเร็จการศึกษาปีการศึกษา 2558</t>
  </si>
  <si>
    <t xml:space="preserve"> - อัตราเงินเดือนสำหรับคุณวุฒิที่ ก.พ. รับรองฯ (สภานศึกษาภายในประเทศ) กำหนด 1 ม.ค. 57 เป็นต้นไป ว. 20  ลว. 27ธค2555 หน้า 4 ปตรีทั่วไป หลักสูตรธรรมดา 4 ปี  15,000 บาท เภสัชศาสตร์บัณฑิต 6 ปี 17,500 บาท    แพทยศาสตร์บัณฑิต 18,020 บาท</t>
  </si>
  <si>
    <t xml:space="preserve"> - เป้าเกณฑ์เข้าตอบแบบสอบถามภาวะงานทำคือ 70 % ของจำนวนผู้สำเร็จการศึกษา และ เป้าเกณฑ์การได้งานทำคือ 80% ของจำนวนผู้เข้าตอบแบบสอบถามทั้งหมด(ตามสูตร*)</t>
  </si>
  <si>
    <t xml:space="preserve"> - ข้อมูลจากระบบ สกอ www.employ.mua.go.th  ณ 30 เม.ย. 60</t>
  </si>
  <si>
    <t xml:space="preserve"> - สูตรการได้งานทำใน 1 ปี ตัวหาร ได้แยกจำนวนผู้ที่ได้งานระหว่างศึกษาออกแล้ว จึงไม่จำเป็นต้องเอาไปหักออกอีก เหมือนสูตร การได้งานทำทั้งหมด</t>
  </si>
  <si>
    <t>หน่วยจัดการศึกษานอกสถานที่ตั้ง จ.มุกดาหาร</t>
  </si>
  <si>
    <t>หลักสูตรบริหารธุรกิจบัณฑิต สาขาวิชาการจัดการ (จ.มุกดาหาร)</t>
  </si>
  <si>
    <t>หลักสูตรบัญชีบัณฑิต สาขาวิชาการจัดการธุรกิจ (จ.มุกดาหาร)</t>
  </si>
  <si>
    <t>หลักสูตรบัญชีบัณฑิต สาขาวิชาการบัญชี (จ.มุกดาหาร)</t>
  </si>
  <si>
    <t>หลักสูตรวิทยาศาสตรบัณฑิต สาขาวิชาเทคโนโลยีสารสนเทศ (จ.มุกดาหาร)</t>
  </si>
  <si>
    <t>ผู้ให้ข้อมูล .........................................................</t>
  </si>
  <si>
    <t>(นายมารุต รุ่งเรือง)</t>
  </si>
  <si>
    <t>นักวิเคราะห์โยบายและแผน ระดับปฏิบัติการ</t>
  </si>
  <si>
    <t>กองแผนงาน สำนักงานอธิการบดี มหาวิทยาลัยอุบลราชธานี</t>
  </si>
  <si>
    <t>ผู้รับรองข้อมูล .........................................................</t>
  </si>
  <si>
    <t>(นายธีระศักดิ์ เชียงแสน)</t>
  </si>
  <si>
    <t>ผู้อำนวยการกองแผนงาน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</si>
</sst>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(#\)"/>
    <numFmt numFmtId="188" formatCode="_-* #,##0_-;\-* #,##0_-;_-* &quot;-&quot;??_-;_-@_-"/>
    <numFmt numFmtId="189" formatCode="0.0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5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5"/>
      <color indexed="36"/>
      <name val="TH SarabunPSK"/>
      <family val="2"/>
    </font>
    <font>
      <b/>
      <i/>
      <sz val="15"/>
      <color indexed="36"/>
      <name val="TH SarabunPSK"/>
      <family val="2"/>
    </font>
    <font>
      <i/>
      <sz val="15"/>
      <name val="TH SarabunPSK"/>
      <family val="2"/>
    </font>
    <font>
      <b/>
      <u/>
      <sz val="15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5"/>
      <color indexed="8"/>
      <name val="TH SarabunPSK"/>
      <family val="2"/>
    </font>
    <font>
      <sz val="15"/>
      <color rgb="FF000000"/>
      <name val="TH SarabunPSK"/>
      <family val="2"/>
    </font>
    <font>
      <sz val="14"/>
      <name val="TH SarabunPSK"/>
      <family val="2"/>
    </font>
    <font>
      <i/>
      <sz val="12"/>
      <name val="TH SarabunPSK"/>
      <family val="2"/>
    </font>
    <font>
      <b/>
      <i/>
      <sz val="12"/>
      <name val="TH SarabunPSK"/>
      <family val="2"/>
    </font>
    <font>
      <i/>
      <sz val="11"/>
      <name val="TH SarabunPSK"/>
      <family val="2"/>
    </font>
    <font>
      <b/>
      <i/>
      <sz val="11"/>
      <name val="TH SarabunPSK"/>
      <family val="2"/>
    </font>
    <font>
      <b/>
      <sz val="14"/>
      <name val="TH SarabunPSK"/>
      <family val="2"/>
    </font>
    <font>
      <sz val="15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</cellStyleXfs>
  <cellXfs count="158">
    <xf numFmtId="0" fontId="0" fillId="0" borderId="0" xfId="0"/>
    <xf numFmtId="0" fontId="3" fillId="0" borderId="0" xfId="3" applyFont="1" applyFill="1" applyBorder="1" applyAlignment="1">
      <alignment vertical="top"/>
    </xf>
    <xf numFmtId="0" fontId="3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top"/>
    </xf>
    <xf numFmtId="10" fontId="3" fillId="0" borderId="0" xfId="3" applyNumberFormat="1" applyFont="1" applyFill="1" applyBorder="1" applyAlignment="1">
      <alignment horizontal="center" vertical="top"/>
    </xf>
    <xf numFmtId="0" fontId="4" fillId="0" borderId="2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vertical="top"/>
    </xf>
    <xf numFmtId="10" fontId="3" fillId="0" borderId="0" xfId="2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top" wrapText="1"/>
    </xf>
    <xf numFmtId="0" fontId="11" fillId="0" borderId="6" xfId="3" applyFont="1" applyFill="1" applyBorder="1" applyAlignment="1">
      <alignment horizontal="center" vertical="top" wrapText="1"/>
    </xf>
    <xf numFmtId="0" fontId="11" fillId="0" borderId="7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top" wrapText="1"/>
    </xf>
    <xf numFmtId="0" fontId="4" fillId="0" borderId="4" xfId="3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top" wrapText="1"/>
    </xf>
    <xf numFmtId="0" fontId="4" fillId="0" borderId="5" xfId="3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top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top" wrapText="1"/>
    </xf>
    <xf numFmtId="0" fontId="14" fillId="0" borderId="9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center" vertical="top" wrapText="1"/>
    </xf>
    <xf numFmtId="0" fontId="4" fillId="0" borderId="14" xfId="3" applyFont="1" applyFill="1" applyBorder="1" applyAlignment="1">
      <alignment horizontal="center" vertical="top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187" fontId="4" fillId="0" borderId="3" xfId="3" applyNumberFormat="1" applyFont="1" applyFill="1" applyBorder="1" applyAlignment="1">
      <alignment horizontal="center" vertical="top" wrapText="1" shrinkToFit="1"/>
    </xf>
    <xf numFmtId="187" fontId="14" fillId="0" borderId="3" xfId="3" applyNumberFormat="1" applyFont="1" applyFill="1" applyBorder="1" applyAlignment="1">
      <alignment horizontal="center" vertical="top" wrapText="1" shrinkToFi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top" wrapText="1"/>
    </xf>
    <xf numFmtId="0" fontId="14" fillId="0" borderId="15" xfId="3" applyFont="1" applyFill="1" applyBorder="1" applyAlignment="1">
      <alignment horizontal="center" vertical="top" wrapText="1"/>
    </xf>
    <xf numFmtId="0" fontId="4" fillId="0" borderId="3" xfId="3" applyFont="1" applyFill="1" applyBorder="1" applyAlignment="1">
      <alignment horizontal="center" vertical="center" wrapText="1"/>
    </xf>
    <xf numFmtId="187" fontId="3" fillId="0" borderId="3" xfId="3" applyNumberFormat="1" applyFont="1" applyFill="1" applyBorder="1" applyAlignment="1">
      <alignment horizontal="center" vertical="top" wrapText="1"/>
    </xf>
    <xf numFmtId="187" fontId="3" fillId="0" borderId="8" xfId="3" applyNumberFormat="1" applyFont="1" applyFill="1" applyBorder="1" applyAlignment="1">
      <alignment horizontal="center" vertical="top" wrapText="1"/>
    </xf>
    <xf numFmtId="187" fontId="3" fillId="0" borderId="7" xfId="3" applyNumberFormat="1" applyFont="1" applyFill="1" applyBorder="1" applyAlignment="1">
      <alignment horizontal="center" vertical="top" wrapText="1"/>
    </xf>
    <xf numFmtId="187" fontId="4" fillId="0" borderId="0" xfId="3" applyNumberFormat="1" applyFont="1" applyFill="1" applyBorder="1" applyAlignment="1">
      <alignment horizontal="center" vertical="top"/>
    </xf>
    <xf numFmtId="0" fontId="3" fillId="0" borderId="16" xfId="3" applyFont="1" applyFill="1" applyBorder="1" applyAlignment="1">
      <alignment horizontal="center" vertical="center" shrinkToFit="1"/>
    </xf>
    <xf numFmtId="0" fontId="3" fillId="0" borderId="17" xfId="3" applyFont="1" applyFill="1" applyBorder="1" applyAlignment="1">
      <alignment horizontal="left" vertical="top"/>
    </xf>
    <xf numFmtId="0" fontId="3" fillId="0" borderId="17" xfId="3" applyFont="1" applyFill="1" applyBorder="1" applyAlignment="1">
      <alignment vertical="top" shrinkToFit="1"/>
    </xf>
    <xf numFmtId="188" fontId="3" fillId="0" borderId="16" xfId="1" applyNumberFormat="1" applyFont="1" applyFill="1" applyBorder="1" applyAlignment="1">
      <alignment horizontal="center" vertical="top"/>
    </xf>
    <xf numFmtId="10" fontId="3" fillId="0" borderId="16" xfId="2" applyNumberFormat="1" applyFont="1" applyFill="1" applyBorder="1" applyAlignment="1">
      <alignment horizontal="center" vertical="top"/>
    </xf>
    <xf numFmtId="0" fontId="3" fillId="0" borderId="18" xfId="3" applyFont="1" applyFill="1" applyBorder="1" applyAlignment="1">
      <alignment horizontal="center" vertical="top"/>
    </xf>
    <xf numFmtId="188" fontId="3" fillId="0" borderId="17" xfId="1" applyNumberFormat="1" applyFont="1" applyFill="1" applyBorder="1" applyAlignment="1">
      <alignment horizontal="center" vertical="top"/>
    </xf>
    <xf numFmtId="10" fontId="3" fillId="0" borderId="17" xfId="2" applyNumberFormat="1" applyFont="1" applyFill="1" applyBorder="1" applyAlignment="1">
      <alignment horizontal="center" vertical="top"/>
    </xf>
    <xf numFmtId="43" fontId="3" fillId="0" borderId="16" xfId="1" applyFont="1" applyFill="1" applyBorder="1" applyAlignment="1">
      <alignment horizontal="center" vertical="top"/>
    </xf>
    <xf numFmtId="0" fontId="4" fillId="0" borderId="18" xfId="3" applyFont="1" applyFill="1" applyBorder="1" applyAlignment="1">
      <alignment horizontal="right" vertical="center" shrinkToFit="1"/>
    </xf>
    <xf numFmtId="0" fontId="3" fillId="0" borderId="19" xfId="3" applyFont="1" applyFill="1" applyBorder="1" applyAlignment="1">
      <alignment horizontal="center" vertical="top" shrinkToFit="1"/>
    </xf>
    <xf numFmtId="0" fontId="4" fillId="0" borderId="20" xfId="3" applyFont="1" applyFill="1" applyBorder="1" applyAlignment="1">
      <alignment vertical="top" shrinkToFit="1"/>
    </xf>
    <xf numFmtId="188" fontId="4" fillId="0" borderId="18" xfId="1" applyNumberFormat="1" applyFont="1" applyFill="1" applyBorder="1" applyAlignment="1">
      <alignment horizontal="center" vertical="top"/>
    </xf>
    <xf numFmtId="10" fontId="4" fillId="0" borderId="18" xfId="2" applyNumberFormat="1" applyFont="1" applyFill="1" applyBorder="1" applyAlignment="1">
      <alignment horizontal="center" vertical="top"/>
    </xf>
    <xf numFmtId="188" fontId="4" fillId="0" borderId="17" xfId="1" applyNumberFormat="1" applyFont="1" applyFill="1" applyBorder="1" applyAlignment="1">
      <alignment horizontal="center" vertical="top"/>
    </xf>
    <xf numFmtId="0" fontId="4" fillId="0" borderId="17" xfId="3" applyFont="1" applyFill="1" applyBorder="1" applyAlignment="1">
      <alignment horizontal="center" vertical="top"/>
    </xf>
    <xf numFmtId="10" fontId="4" fillId="0" borderId="17" xfId="2" applyNumberFormat="1" applyFont="1" applyFill="1" applyBorder="1" applyAlignment="1">
      <alignment horizontal="center" vertical="top"/>
    </xf>
    <xf numFmtId="43" fontId="4" fillId="0" borderId="17" xfId="1" applyFont="1" applyFill="1" applyBorder="1" applyAlignment="1">
      <alignment horizontal="center" vertical="top"/>
    </xf>
    <xf numFmtId="0" fontId="15" fillId="0" borderId="17" xfId="3" applyFont="1" applyFill="1" applyBorder="1" applyAlignment="1">
      <alignment horizontal="right" vertical="center" shrinkToFit="1"/>
    </xf>
    <xf numFmtId="0" fontId="16" fillId="0" borderId="19" xfId="3" applyFont="1" applyFill="1" applyBorder="1" applyAlignment="1">
      <alignment horizontal="center" vertical="top" shrinkToFit="1"/>
    </xf>
    <xf numFmtId="0" fontId="15" fillId="0" borderId="20" xfId="3" applyFont="1" applyFill="1" applyBorder="1" applyAlignment="1">
      <alignment vertical="top" shrinkToFit="1"/>
    </xf>
    <xf numFmtId="188" fontId="15" fillId="0" borderId="17" xfId="1" applyNumberFormat="1" applyFont="1" applyFill="1" applyBorder="1" applyAlignment="1">
      <alignment horizontal="center" vertical="top"/>
    </xf>
    <xf numFmtId="10" fontId="15" fillId="0" borderId="17" xfId="2" applyNumberFormat="1" applyFont="1" applyFill="1" applyBorder="1" applyAlignment="1">
      <alignment horizontal="center" vertical="top"/>
    </xf>
    <xf numFmtId="0" fontId="15" fillId="0" borderId="17" xfId="3" applyFont="1" applyFill="1" applyBorder="1" applyAlignment="1">
      <alignment horizontal="center" vertical="top"/>
    </xf>
    <xf numFmtId="0" fontId="15" fillId="0" borderId="0" xfId="3" applyFont="1" applyFill="1" applyBorder="1" applyAlignment="1">
      <alignment vertical="top"/>
    </xf>
    <xf numFmtId="43" fontId="15" fillId="0" borderId="17" xfId="1" applyFont="1" applyFill="1" applyBorder="1" applyAlignment="1">
      <alignment horizontal="center" vertical="top"/>
    </xf>
    <xf numFmtId="0" fontId="4" fillId="0" borderId="17" xfId="3" applyFont="1" applyFill="1" applyBorder="1" applyAlignment="1">
      <alignment horizontal="right" vertical="center" shrinkToFit="1"/>
    </xf>
    <xf numFmtId="188" fontId="8" fillId="0" borderId="17" xfId="1" applyNumberFormat="1" applyFont="1" applyFill="1" applyBorder="1" applyAlignment="1">
      <alignment horizontal="center" vertical="top"/>
    </xf>
    <xf numFmtId="0" fontId="4" fillId="0" borderId="21" xfId="3" applyFont="1" applyFill="1" applyBorder="1" applyAlignment="1">
      <alignment horizontal="right" vertical="center" shrinkToFit="1"/>
    </xf>
    <xf numFmtId="0" fontId="3" fillId="0" borderId="22" xfId="3" applyFont="1" applyFill="1" applyBorder="1" applyAlignment="1">
      <alignment horizontal="center" vertical="top" shrinkToFit="1"/>
    </xf>
    <xf numFmtId="0" fontId="4" fillId="0" borderId="23" xfId="3" applyFont="1" applyFill="1" applyBorder="1" applyAlignment="1">
      <alignment vertical="top" shrinkToFit="1"/>
    </xf>
    <xf numFmtId="188" fontId="4" fillId="0" borderId="15" xfId="1" applyNumberFormat="1" applyFont="1" applyFill="1" applyBorder="1" applyAlignment="1">
      <alignment horizontal="center" vertical="top"/>
    </xf>
    <xf numFmtId="10" fontId="4" fillId="0" borderId="15" xfId="2" applyNumberFormat="1" applyFont="1" applyFill="1" applyBorder="1" applyAlignment="1">
      <alignment horizontal="center" vertical="top"/>
    </xf>
    <xf numFmtId="188" fontId="4" fillId="0" borderId="21" xfId="1" applyNumberFormat="1" applyFont="1" applyFill="1" applyBorder="1" applyAlignment="1">
      <alignment horizontal="center" vertical="top"/>
    </xf>
    <xf numFmtId="0" fontId="4" fillId="0" borderId="21" xfId="3" applyFont="1" applyFill="1" applyBorder="1" applyAlignment="1">
      <alignment horizontal="center" vertical="top"/>
    </xf>
    <xf numFmtId="188" fontId="8" fillId="0" borderId="21" xfId="1" applyNumberFormat="1" applyFont="1" applyFill="1" applyBorder="1" applyAlignment="1">
      <alignment horizontal="center" vertical="top"/>
    </xf>
    <xf numFmtId="10" fontId="4" fillId="0" borderId="21" xfId="2" applyNumberFormat="1" applyFont="1" applyFill="1" applyBorder="1" applyAlignment="1">
      <alignment horizontal="center" vertical="top"/>
    </xf>
    <xf numFmtId="43" fontId="4" fillId="0" borderId="21" xfId="1" applyFont="1" applyFill="1" applyBorder="1" applyAlignment="1">
      <alignment horizontal="center" vertical="top"/>
    </xf>
    <xf numFmtId="0" fontId="3" fillId="0" borderId="18" xfId="3" applyFont="1" applyFill="1" applyBorder="1" applyAlignment="1">
      <alignment horizontal="center" vertical="center" shrinkToFit="1"/>
    </xf>
    <xf numFmtId="0" fontId="3" fillId="0" borderId="24" xfId="3" applyFont="1" applyFill="1" applyBorder="1" applyAlignment="1">
      <alignment horizontal="left" vertical="top"/>
    </xf>
    <xf numFmtId="0" fontId="3" fillId="0" borderId="25" xfId="3" applyFont="1" applyFill="1" applyBorder="1" applyAlignment="1">
      <alignment vertical="top" shrinkToFit="1"/>
    </xf>
    <xf numFmtId="188" fontId="3" fillId="0" borderId="12" xfId="1" applyNumberFormat="1" applyFont="1" applyFill="1" applyBorder="1" applyAlignment="1">
      <alignment horizontal="center" vertical="top"/>
    </xf>
    <xf numFmtId="10" fontId="3" fillId="0" borderId="12" xfId="2" applyNumberFormat="1" applyFont="1" applyFill="1" applyBorder="1" applyAlignment="1">
      <alignment horizontal="center" vertical="top"/>
    </xf>
    <xf numFmtId="188" fontId="3" fillId="0" borderId="18" xfId="1" applyNumberFormat="1" applyFont="1" applyFill="1" applyBorder="1" applyAlignment="1">
      <alignment horizontal="center" vertical="top"/>
    </xf>
    <xf numFmtId="10" fontId="3" fillId="0" borderId="18" xfId="2" applyNumberFormat="1" applyFont="1" applyFill="1" applyBorder="1" applyAlignment="1">
      <alignment horizontal="center" vertical="top"/>
    </xf>
    <xf numFmtId="43" fontId="3" fillId="0" borderId="18" xfId="1" applyFont="1" applyFill="1" applyBorder="1" applyAlignment="1">
      <alignment horizontal="center" vertical="top"/>
    </xf>
    <xf numFmtId="0" fontId="17" fillId="0" borderId="17" xfId="3" applyFont="1" applyFill="1" applyBorder="1" applyAlignment="1">
      <alignment horizontal="right" vertical="center" shrinkToFit="1"/>
    </xf>
    <xf numFmtId="0" fontId="18" fillId="0" borderId="19" xfId="3" applyFont="1" applyFill="1" applyBorder="1" applyAlignment="1">
      <alignment horizontal="center" vertical="top" shrinkToFit="1"/>
    </xf>
    <xf numFmtId="0" fontId="17" fillId="0" borderId="20" xfId="3" applyFont="1" applyFill="1" applyBorder="1" applyAlignment="1">
      <alignment horizontal="left" vertical="top" indent="2" shrinkToFit="1"/>
    </xf>
    <xf numFmtId="188" fontId="17" fillId="0" borderId="17" xfId="1" applyNumberFormat="1" applyFont="1" applyFill="1" applyBorder="1" applyAlignment="1">
      <alignment horizontal="center" vertical="top"/>
    </xf>
    <xf numFmtId="10" fontId="17" fillId="0" borderId="17" xfId="2" applyNumberFormat="1" applyFont="1" applyFill="1" applyBorder="1" applyAlignment="1">
      <alignment horizontal="center" vertical="top"/>
    </xf>
    <xf numFmtId="0" fontId="17" fillId="0" borderId="17" xfId="3" applyFont="1" applyFill="1" applyBorder="1" applyAlignment="1">
      <alignment horizontal="center" vertical="top"/>
    </xf>
    <xf numFmtId="0" fontId="17" fillId="0" borderId="0" xfId="3" applyFont="1" applyFill="1" applyBorder="1" applyAlignment="1">
      <alignment vertical="top"/>
    </xf>
    <xf numFmtId="43" fontId="17" fillId="0" borderId="17" xfId="1" applyFont="1" applyFill="1" applyBorder="1" applyAlignment="1">
      <alignment horizontal="center" vertical="top"/>
    </xf>
    <xf numFmtId="2" fontId="4" fillId="0" borderId="17" xfId="3" applyNumberFormat="1" applyFont="1" applyFill="1" applyBorder="1" applyAlignment="1">
      <alignment horizontal="right" vertical="center" shrinkToFit="1"/>
    </xf>
    <xf numFmtId="189" fontId="4" fillId="0" borderId="17" xfId="3" applyNumberFormat="1" applyFont="1" applyFill="1" applyBorder="1" applyAlignment="1">
      <alignment horizontal="right" vertical="center" shrinkToFit="1"/>
    </xf>
    <xf numFmtId="0" fontId="15" fillId="0" borderId="20" xfId="3" applyFont="1" applyFill="1" applyBorder="1" applyAlignment="1">
      <alignment horizontal="left" vertical="top" indent="2" shrinkToFit="1"/>
    </xf>
    <xf numFmtId="0" fontId="4" fillId="0" borderId="8" xfId="3" applyFont="1" applyFill="1" applyBorder="1" applyAlignment="1">
      <alignment horizontal="center" vertical="top" shrinkToFit="1"/>
    </xf>
    <xf numFmtId="0" fontId="3" fillId="0" borderId="7" xfId="3" applyFont="1" applyFill="1" applyBorder="1" applyAlignment="1">
      <alignment horizontal="center" vertical="top" shrinkToFit="1"/>
    </xf>
    <xf numFmtId="188" fontId="3" fillId="0" borderId="3" xfId="1" applyNumberFormat="1" applyFont="1" applyFill="1" applyBorder="1" applyAlignment="1">
      <alignment horizontal="center" vertical="top"/>
    </xf>
    <xf numFmtId="10" fontId="3" fillId="0" borderId="3" xfId="2" applyNumberFormat="1" applyFont="1" applyFill="1" applyBorder="1" applyAlignment="1">
      <alignment horizontal="center" vertical="top"/>
    </xf>
    <xf numFmtId="0" fontId="3" fillId="0" borderId="3" xfId="3" applyFont="1" applyFill="1" applyBorder="1" applyAlignment="1">
      <alignment horizontal="center" vertical="top"/>
    </xf>
    <xf numFmtId="43" fontId="3" fillId="0" borderId="3" xfId="1" applyFont="1" applyFill="1" applyBorder="1" applyAlignment="1">
      <alignment horizontal="center" vertical="top"/>
    </xf>
    <xf numFmtId="187" fontId="19" fillId="0" borderId="3" xfId="3" applyNumberFormat="1" applyFont="1" applyFill="1" applyBorder="1" applyAlignment="1">
      <alignment horizontal="center" vertical="top" wrapText="1"/>
    </xf>
    <xf numFmtId="0" fontId="14" fillId="0" borderId="8" xfId="3" applyFont="1" applyFill="1" applyBorder="1" applyAlignment="1">
      <alignment horizontal="center" vertical="top" shrinkToFit="1"/>
    </xf>
    <xf numFmtId="0" fontId="14" fillId="0" borderId="7" xfId="3" applyFont="1" applyFill="1" applyBorder="1" applyAlignment="1">
      <alignment horizontal="center" vertical="top" shrinkToFit="1"/>
    </xf>
    <xf numFmtId="188" fontId="19" fillId="0" borderId="3" xfId="1" applyNumberFormat="1" applyFont="1" applyFill="1" applyBorder="1" applyAlignment="1">
      <alignment horizontal="center" vertical="top"/>
    </xf>
    <xf numFmtId="10" fontId="19" fillId="0" borderId="3" xfId="2" applyNumberFormat="1" applyFont="1" applyFill="1" applyBorder="1" applyAlignment="1">
      <alignment horizontal="center" vertical="top"/>
    </xf>
    <xf numFmtId="10" fontId="14" fillId="0" borderId="3" xfId="2" applyNumberFormat="1" applyFont="1" applyFill="1" applyBorder="1" applyAlignment="1">
      <alignment horizontal="center" vertical="top"/>
    </xf>
    <xf numFmtId="0" fontId="14" fillId="0" borderId="0" xfId="3" applyFont="1" applyFill="1" applyBorder="1" applyAlignment="1">
      <alignment vertical="top"/>
    </xf>
    <xf numFmtId="43" fontId="14" fillId="0" borderId="3" xfId="1" applyFont="1" applyFill="1" applyBorder="1" applyAlignment="1">
      <alignment horizontal="center" vertical="top"/>
    </xf>
    <xf numFmtId="0" fontId="3" fillId="0" borderId="0" xfId="3" applyFont="1" applyFill="1" applyAlignment="1">
      <alignment vertical="top"/>
    </xf>
    <xf numFmtId="0" fontId="4" fillId="0" borderId="0" xfId="3" applyFont="1" applyFill="1" applyAlignment="1">
      <alignment vertical="top"/>
    </xf>
    <xf numFmtId="0" fontId="4" fillId="0" borderId="0" xfId="3" applyFont="1" applyFill="1" applyAlignment="1">
      <alignment horizontal="center" vertical="top"/>
    </xf>
    <xf numFmtId="188" fontId="4" fillId="0" borderId="0" xfId="3" applyNumberFormat="1" applyFont="1" applyFill="1" applyBorder="1" applyAlignment="1">
      <alignment horizontal="center" vertical="top"/>
    </xf>
    <xf numFmtId="10" fontId="4" fillId="0" borderId="0" xfId="2" applyNumberFormat="1" applyFont="1" applyFill="1" applyBorder="1" applyAlignment="1">
      <alignment horizontal="center" vertical="top"/>
    </xf>
    <xf numFmtId="188" fontId="20" fillId="0" borderId="0" xfId="3" applyNumberFormat="1" applyFont="1" applyFill="1" applyAlignment="1">
      <alignment horizontal="center" vertical="top"/>
    </xf>
    <xf numFmtId="0" fontId="8" fillId="0" borderId="0" xfId="3" applyFont="1" applyFill="1" applyAlignment="1">
      <alignment horizontal="center" vertical="top"/>
    </xf>
    <xf numFmtId="10" fontId="4" fillId="0" borderId="0" xfId="3" applyNumberFormat="1" applyFont="1" applyFill="1" applyAlignment="1">
      <alignment horizontal="center" vertical="top"/>
    </xf>
    <xf numFmtId="188" fontId="4" fillId="0" borderId="0" xfId="3" applyNumberFormat="1" applyFont="1" applyFill="1" applyAlignment="1">
      <alignment horizontal="center" vertical="top"/>
    </xf>
    <xf numFmtId="0" fontId="4" fillId="0" borderId="0" xfId="3" applyFont="1" applyFill="1" applyBorder="1" applyAlignment="1">
      <alignment horizontal="left" vertical="top"/>
    </xf>
    <xf numFmtId="0" fontId="21" fillId="0" borderId="0" xfId="4" applyFont="1" applyFill="1" applyAlignment="1">
      <alignment horizontal="left" indent="21"/>
    </xf>
    <xf numFmtId="0" fontId="23" fillId="0" borderId="0" xfId="5" applyFont="1" applyFill="1"/>
    <xf numFmtId="0" fontId="21" fillId="0" borderId="0" xfId="4" applyFont="1" applyFill="1"/>
    <xf numFmtId="0" fontId="21" fillId="0" borderId="0" xfId="4" applyFont="1" applyFill="1" applyBorder="1"/>
    <xf numFmtId="0" fontId="24" fillId="0" borderId="0" xfId="4" applyFont="1" applyFill="1" applyAlignment="1">
      <alignment horizontal="left" indent="21"/>
    </xf>
    <xf numFmtId="0" fontId="24" fillId="0" borderId="0" xfId="4" applyFont="1" applyFill="1" applyAlignment="1">
      <alignment horizontal="left" indent="26"/>
    </xf>
    <xf numFmtId="0" fontId="24" fillId="0" borderId="0" xfId="4" applyFont="1" applyFill="1" applyAlignment="1">
      <alignment horizontal="left" indent="22"/>
    </xf>
    <xf numFmtId="0" fontId="24" fillId="0" borderId="0" xfId="4" applyFont="1" applyFill="1" applyAlignment="1">
      <alignment horizontal="left" indent="20"/>
    </xf>
    <xf numFmtId="0" fontId="24" fillId="0" borderId="0" xfId="4" applyFont="1" applyFill="1" applyAlignment="1">
      <alignment horizontal="left" indent="27"/>
    </xf>
  </cellXfs>
  <cellStyles count="6">
    <cellStyle name="Normal 2 2 2" xfId="3"/>
    <cellStyle name="เครื่องหมายจุลภาค" xfId="1" builtinId="3"/>
    <cellStyle name="ปกติ" xfId="0" builtinId="0"/>
    <cellStyle name="ปกติ 2 2" xfId="5"/>
    <cellStyle name="ปกติ 4 3 3" xfId="4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36"/>
  <sheetViews>
    <sheetView showGridLines="0" tabSelected="1" zoomScale="85" zoomScaleNormal="85" workbookViewId="0">
      <pane xSplit="7" ySplit="17" topLeftCell="AB84" activePane="bottomRight" state="frozen"/>
      <selection pane="topRight" activeCell="H1" sqref="H1"/>
      <selection pane="bottomLeft" activeCell="A18" sqref="A18"/>
      <selection pane="bottomRight" activeCell="AE89" sqref="AE89"/>
    </sheetView>
  </sheetViews>
  <sheetFormatPr defaultColWidth="9.125" defaultRowHeight="19.5" x14ac:dyDescent="0.2"/>
  <cols>
    <col min="1" max="1" width="5.625" style="29" customWidth="1"/>
    <col min="2" max="2" width="1.375" style="139" customWidth="1"/>
    <col min="3" max="3" width="46.25" style="140" customWidth="1"/>
    <col min="4" max="4" width="8.25" style="141" customWidth="1"/>
    <col min="5" max="5" width="7.75" style="141" customWidth="1"/>
    <col min="6" max="6" width="9.5" style="141" customWidth="1"/>
    <col min="7" max="7" width="8.375" style="141" customWidth="1"/>
    <col min="8" max="8" width="7" style="141" customWidth="1"/>
    <col min="9" max="9" width="7.75" style="141" customWidth="1"/>
    <col min="10" max="15" width="6.625" style="141" customWidth="1"/>
    <col min="16" max="16" width="7.75" style="141" customWidth="1"/>
    <col min="17" max="17" width="8.625" style="141" customWidth="1"/>
    <col min="18" max="18" width="7" style="145" customWidth="1"/>
    <col min="19" max="19" width="7" style="3" customWidth="1"/>
    <col min="20" max="20" width="5.875" style="3" customWidth="1"/>
    <col min="21" max="21" width="7.25" style="3" customWidth="1"/>
    <col min="22" max="22" width="8.875" style="3" customWidth="1"/>
    <col min="23" max="23" width="9.875" style="3" customWidth="1"/>
    <col min="24" max="24" width="8.625" style="3" customWidth="1"/>
    <col min="25" max="26" width="7.75" style="3" customWidth="1"/>
    <col min="27" max="27" width="8.375" style="3" customWidth="1"/>
    <col min="28" max="28" width="7.125" style="3" customWidth="1"/>
    <col min="29" max="29" width="7" style="3" customWidth="1"/>
    <col min="30" max="30" width="8" style="3" customWidth="1"/>
    <col min="31" max="31" width="8.75" style="3" customWidth="1"/>
    <col min="32" max="32" width="7.25" style="3" customWidth="1"/>
    <col min="33" max="33" width="7" style="3" customWidth="1"/>
    <col min="34" max="34" width="7.375" style="3" customWidth="1"/>
    <col min="35" max="35" width="6.125" style="3" customWidth="1"/>
    <col min="36" max="37" width="6" style="3" customWidth="1"/>
    <col min="38" max="38" width="7.875" style="3" customWidth="1"/>
    <col min="39" max="39" width="2.125" style="3" hidden="1" customWidth="1"/>
    <col min="40" max="40" width="9.875" style="141" bestFit="1" customWidth="1"/>
    <col min="41" max="41" width="11.75" style="141" customWidth="1"/>
    <col min="42" max="42" width="10.5" style="141" customWidth="1"/>
    <col min="43" max="16384" width="9.125" style="3"/>
  </cols>
  <sheetData>
    <row r="1" spans="1:4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N1" s="3"/>
      <c r="AO1" s="3"/>
      <c r="AP1" s="3"/>
    </row>
    <row r="2" spans="1:42" ht="21" hidden="1" customHeight="1" x14ac:dyDescent="0.2">
      <c r="A2" s="4" t="s">
        <v>1</v>
      </c>
      <c r="B2" s="4"/>
      <c r="C2" s="4"/>
      <c r="D2" s="5"/>
      <c r="E2" s="6" t="s">
        <v>2</v>
      </c>
      <c r="F2" s="6"/>
      <c r="G2" s="6"/>
      <c r="H2" s="6"/>
      <c r="I2" s="6"/>
      <c r="J2" s="7" t="s">
        <v>3</v>
      </c>
      <c r="K2" s="8" t="s">
        <v>4</v>
      </c>
      <c r="L2" s="9" t="s">
        <v>5</v>
      </c>
      <c r="M2" s="10"/>
      <c r="N2" s="10"/>
      <c r="O2" s="10"/>
      <c r="P2" s="11"/>
      <c r="Q2" s="12"/>
      <c r="R2" s="13"/>
      <c r="S2" s="14"/>
      <c r="T2" s="14"/>
      <c r="U2" s="15" t="e">
        <f>SUM(#REF!)</f>
        <v>#REF!</v>
      </c>
      <c r="V2" s="15"/>
      <c r="W2" s="15"/>
      <c r="AN2" s="3"/>
      <c r="AO2" s="3"/>
      <c r="AP2" s="3"/>
    </row>
    <row r="3" spans="1:42" ht="21" hidden="1" customHeight="1" x14ac:dyDescent="0.2">
      <c r="A3" s="4"/>
      <c r="B3" s="4"/>
      <c r="C3" s="4"/>
      <c r="D3" s="9"/>
      <c r="E3" s="16" t="s">
        <v>6</v>
      </c>
      <c r="F3" s="16"/>
      <c r="G3" s="16"/>
      <c r="H3" s="16"/>
      <c r="I3" s="16"/>
      <c r="J3" s="16"/>
      <c r="K3" s="8"/>
      <c r="L3" s="9" t="s">
        <v>7</v>
      </c>
      <c r="M3" s="17"/>
      <c r="N3" s="17"/>
      <c r="O3" s="17"/>
      <c r="P3" s="9"/>
      <c r="Q3" s="9"/>
      <c r="R3" s="18"/>
      <c r="AN3" s="3"/>
      <c r="AO3" s="3"/>
      <c r="AP3" s="3"/>
    </row>
    <row r="4" spans="1:42" ht="21" hidden="1" customHeight="1" x14ac:dyDescent="0.2">
      <c r="A4" s="19"/>
      <c r="B4" s="19"/>
      <c r="C4" s="19"/>
      <c r="D4" s="9"/>
      <c r="E4" s="8"/>
      <c r="F4" s="8"/>
      <c r="G4" s="8"/>
      <c r="H4" s="8"/>
      <c r="I4" s="8"/>
      <c r="J4" s="8"/>
      <c r="K4" s="8"/>
      <c r="L4" s="9"/>
      <c r="M4" s="17"/>
      <c r="N4" s="17"/>
      <c r="O4" s="17"/>
      <c r="P4" s="9"/>
      <c r="Q4" s="3"/>
      <c r="R4" s="20"/>
      <c r="AN4" s="8"/>
      <c r="AO4" s="8"/>
      <c r="AP4" s="8"/>
    </row>
    <row r="5" spans="1:42" ht="35.25" hidden="1" customHeight="1" x14ac:dyDescent="0.2">
      <c r="A5" s="4" t="s">
        <v>8</v>
      </c>
      <c r="B5" s="4"/>
      <c r="C5" s="4"/>
      <c r="D5" s="5"/>
      <c r="E5" s="6" t="s">
        <v>9</v>
      </c>
      <c r="F5" s="6"/>
      <c r="G5" s="6"/>
      <c r="H5" s="6"/>
      <c r="I5" s="6"/>
      <c r="J5" s="6"/>
      <c r="K5" s="6"/>
      <c r="L5" s="7" t="s">
        <v>3</v>
      </c>
      <c r="M5" s="8"/>
      <c r="N5" s="8"/>
      <c r="O5" s="8" t="s">
        <v>4</v>
      </c>
      <c r="P5" s="21" t="e">
        <f>SUM(#REF!)</f>
        <v>#REF!</v>
      </c>
      <c r="Q5" s="21"/>
      <c r="R5" s="22"/>
      <c r="S5" s="14"/>
      <c r="T5" s="14"/>
      <c r="U5" s="23"/>
      <c r="AN5" s="3"/>
      <c r="AO5" s="3"/>
      <c r="AP5" s="3"/>
    </row>
    <row r="6" spans="1:42" ht="21" hidden="1" customHeight="1" x14ac:dyDescent="0.2">
      <c r="A6" s="4"/>
      <c r="B6" s="4"/>
      <c r="C6" s="4"/>
      <c r="D6" s="24" t="s">
        <v>10</v>
      </c>
      <c r="E6" s="24"/>
      <c r="F6" s="24"/>
      <c r="G6" s="24"/>
      <c r="H6" s="24"/>
      <c r="I6" s="24"/>
      <c r="J6" s="24"/>
      <c r="K6" s="24"/>
      <c r="L6" s="24"/>
      <c r="M6" s="8"/>
      <c r="N6" s="8"/>
      <c r="O6" s="8"/>
      <c r="P6" s="9"/>
      <c r="Q6" s="3"/>
      <c r="R6" s="25"/>
      <c r="AN6" s="3"/>
      <c r="AO6" s="3"/>
      <c r="AP6" s="3"/>
    </row>
    <row r="7" spans="1:42" ht="21" hidden="1" customHeight="1" x14ac:dyDescent="0.2">
      <c r="A7" s="19"/>
      <c r="B7" s="19"/>
      <c r="C7" s="19"/>
      <c r="D7" s="11"/>
      <c r="E7" s="11"/>
      <c r="F7" s="11"/>
      <c r="G7" s="11"/>
      <c r="H7" s="11"/>
      <c r="I7" s="11"/>
      <c r="J7" s="11"/>
      <c r="K7" s="17"/>
      <c r="L7" s="17"/>
      <c r="M7" s="9"/>
      <c r="N7" s="9"/>
      <c r="O7" s="9"/>
      <c r="P7" s="9"/>
      <c r="Q7" s="3"/>
      <c r="R7" s="20"/>
      <c r="AN7" s="11"/>
      <c r="AO7" s="11"/>
      <c r="AP7" s="11"/>
    </row>
    <row r="8" spans="1:42" ht="21" hidden="1" customHeight="1" x14ac:dyDescent="0.2">
      <c r="A8" s="4" t="s">
        <v>11</v>
      </c>
      <c r="B8" s="4"/>
      <c r="C8" s="4"/>
      <c r="D8" s="26"/>
      <c r="E8" s="6" t="s">
        <v>12</v>
      </c>
      <c r="F8" s="6"/>
      <c r="G8" s="6"/>
      <c r="H8" s="6"/>
      <c r="I8" s="6"/>
      <c r="J8" s="7" t="s">
        <v>3</v>
      </c>
      <c r="K8" s="8"/>
      <c r="L8" s="8" t="s">
        <v>4</v>
      </c>
      <c r="M8" s="21" t="e">
        <f>SUM(#REF!)</f>
        <v>#REF!</v>
      </c>
      <c r="N8" s="21"/>
      <c r="O8" s="27"/>
      <c r="P8" s="28"/>
      <c r="Q8" s="3"/>
      <c r="R8" s="20"/>
      <c r="U8" s="23"/>
      <c r="AN8" s="3"/>
      <c r="AO8" s="3"/>
      <c r="AP8" s="3"/>
    </row>
    <row r="9" spans="1:42" ht="20.25" hidden="1" customHeight="1" x14ac:dyDescent="0.2">
      <c r="A9" s="4"/>
      <c r="B9" s="4"/>
      <c r="C9" s="4"/>
      <c r="D9" s="24" t="s">
        <v>13</v>
      </c>
      <c r="E9" s="24"/>
      <c r="F9" s="24"/>
      <c r="G9" s="24"/>
      <c r="H9" s="24"/>
      <c r="I9" s="24"/>
      <c r="J9" s="24"/>
      <c r="K9" s="24"/>
      <c r="L9" s="8"/>
      <c r="M9" s="9"/>
      <c r="N9" s="9"/>
      <c r="O9" s="9"/>
      <c r="P9" s="9"/>
      <c r="Q9" s="3"/>
      <c r="R9" s="20"/>
      <c r="AN9" s="3"/>
      <c r="AO9" s="3"/>
      <c r="AP9" s="3"/>
    </row>
    <row r="10" spans="1:42" ht="20.25" hidden="1" customHeight="1" x14ac:dyDescent="0.2">
      <c r="A10" s="19"/>
      <c r="B10" s="19"/>
      <c r="C10" s="19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3"/>
      <c r="R10" s="20"/>
      <c r="AN10" s="8"/>
      <c r="AO10" s="8"/>
      <c r="AP10" s="8"/>
    </row>
    <row r="11" spans="1:42" ht="30.75" hidden="1" customHeight="1" x14ac:dyDescent="0.2">
      <c r="A11" s="4" t="s">
        <v>14</v>
      </c>
      <c r="B11" s="4"/>
      <c r="C11" s="4"/>
      <c r="D11" s="26"/>
      <c r="E11" s="6" t="s">
        <v>15</v>
      </c>
      <c r="F11" s="6"/>
      <c r="G11" s="6"/>
      <c r="H11" s="6"/>
      <c r="I11" s="6"/>
      <c r="J11" s="7" t="s">
        <v>3</v>
      </c>
      <c r="K11" s="8"/>
      <c r="L11" s="8" t="s">
        <v>4</v>
      </c>
      <c r="M11" s="21" t="e">
        <f>SUM(#REF!)</f>
        <v>#REF!</v>
      </c>
      <c r="N11" s="21"/>
      <c r="O11" s="21"/>
      <c r="P11" s="21"/>
      <c r="Q11" s="3"/>
      <c r="R11" s="20"/>
      <c r="U11" s="23"/>
      <c r="AN11" s="3"/>
      <c r="AO11" s="3"/>
      <c r="AP11" s="3"/>
    </row>
    <row r="12" spans="1:42" ht="21" hidden="1" customHeight="1" x14ac:dyDescent="0.2">
      <c r="A12" s="4"/>
      <c r="B12" s="4"/>
      <c r="C12" s="4"/>
      <c r="D12" s="24" t="s">
        <v>16</v>
      </c>
      <c r="E12" s="24"/>
      <c r="F12" s="24"/>
      <c r="G12" s="24"/>
      <c r="H12" s="24"/>
      <c r="I12" s="24"/>
      <c r="J12" s="24"/>
      <c r="K12" s="24"/>
      <c r="L12" s="8"/>
      <c r="M12" s="9"/>
      <c r="N12" s="9"/>
      <c r="O12" s="9"/>
      <c r="P12" s="9"/>
      <c r="Q12" s="3"/>
      <c r="R12" s="20"/>
      <c r="AN12" s="3"/>
      <c r="AO12" s="3"/>
      <c r="AP12" s="3"/>
    </row>
    <row r="13" spans="1:42" ht="12.75" hidden="1" customHeight="1" x14ac:dyDescent="0.2">
      <c r="B13" s="30"/>
      <c r="C13" s="23"/>
      <c r="D13" s="23"/>
      <c r="E13" s="23"/>
      <c r="F13" s="23"/>
      <c r="G13" s="23"/>
      <c r="H13" s="23"/>
      <c r="I13" s="23"/>
      <c r="J13" s="23"/>
      <c r="K13" s="23"/>
      <c r="L13" s="31"/>
      <c r="M13" s="31"/>
      <c r="N13" s="31"/>
      <c r="O13" s="31"/>
      <c r="P13" s="31"/>
      <c r="Q13" s="31"/>
      <c r="R13" s="32"/>
      <c r="S13" s="31"/>
      <c r="T13" s="31"/>
      <c r="Y13" s="3" t="s">
        <v>17</v>
      </c>
      <c r="AK13" s="3" t="s">
        <v>17</v>
      </c>
      <c r="AN13" s="23"/>
      <c r="AO13" s="23"/>
      <c r="AP13" s="23"/>
    </row>
    <row r="14" spans="1:42" ht="21" customHeight="1" x14ac:dyDescent="0.2">
      <c r="A14" s="33" t="s">
        <v>18</v>
      </c>
      <c r="B14" s="34" t="s">
        <v>19</v>
      </c>
      <c r="C14" s="35"/>
      <c r="D14" s="36" t="s">
        <v>20</v>
      </c>
      <c r="E14" s="36"/>
      <c r="F14" s="36"/>
      <c r="G14" s="37" t="s">
        <v>21</v>
      </c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9" t="s">
        <v>22</v>
      </c>
      <c r="S14" s="40"/>
      <c r="T14" s="40"/>
      <c r="U14" s="41"/>
      <c r="V14" s="42" t="s">
        <v>23</v>
      </c>
      <c r="W14" s="42" t="s">
        <v>24</v>
      </c>
      <c r="X14" s="39" t="s">
        <v>25</v>
      </c>
      <c r="Y14" s="40"/>
      <c r="Z14" s="40"/>
      <c r="AA14" s="41"/>
      <c r="AB14" s="39" t="s">
        <v>26</v>
      </c>
      <c r="AC14" s="40"/>
      <c r="AD14" s="41"/>
      <c r="AE14" s="42" t="s">
        <v>27</v>
      </c>
      <c r="AF14" s="39" t="s">
        <v>28</v>
      </c>
      <c r="AG14" s="40"/>
      <c r="AH14" s="40"/>
      <c r="AI14" s="40"/>
      <c r="AJ14" s="40"/>
      <c r="AK14" s="40"/>
      <c r="AL14" s="41"/>
      <c r="AN14" s="43" t="s">
        <v>29</v>
      </c>
      <c r="AO14" s="44"/>
      <c r="AP14" s="45"/>
    </row>
    <row r="15" spans="1:42" s="52" customFormat="1" ht="33.75" customHeight="1" x14ac:dyDescent="0.2">
      <c r="A15" s="33"/>
      <c r="B15" s="46"/>
      <c r="C15" s="47"/>
      <c r="D15" s="48" t="s">
        <v>30</v>
      </c>
      <c r="E15" s="48" t="s">
        <v>31</v>
      </c>
      <c r="F15" s="48" t="s">
        <v>32</v>
      </c>
      <c r="G15" s="48" t="s">
        <v>33</v>
      </c>
      <c r="H15" s="48" t="s">
        <v>34</v>
      </c>
      <c r="I15" s="48" t="s">
        <v>35</v>
      </c>
      <c r="J15" s="36" t="s">
        <v>36</v>
      </c>
      <c r="K15" s="36"/>
      <c r="L15" s="36"/>
      <c r="M15" s="36"/>
      <c r="N15" s="36"/>
      <c r="O15" s="36"/>
      <c r="P15" s="36"/>
      <c r="Q15" s="49" t="s">
        <v>37</v>
      </c>
      <c r="R15" s="48" t="s">
        <v>38</v>
      </c>
      <c r="S15" s="42" t="s">
        <v>39</v>
      </c>
      <c r="T15" s="42" t="s">
        <v>40</v>
      </c>
      <c r="U15" s="48" t="s">
        <v>37</v>
      </c>
      <c r="V15" s="50"/>
      <c r="W15" s="50"/>
      <c r="X15" s="48" t="s">
        <v>41</v>
      </c>
      <c r="Y15" s="48" t="s">
        <v>42</v>
      </c>
      <c r="Z15" s="48" t="s">
        <v>37</v>
      </c>
      <c r="AA15" s="42" t="s">
        <v>43</v>
      </c>
      <c r="AB15" s="48" t="s">
        <v>44</v>
      </c>
      <c r="AC15" s="48" t="s">
        <v>45</v>
      </c>
      <c r="AD15" s="48" t="s">
        <v>46</v>
      </c>
      <c r="AE15" s="50"/>
      <c r="AF15" s="51" t="s">
        <v>47</v>
      </c>
      <c r="AG15" s="51" t="s">
        <v>48</v>
      </c>
      <c r="AH15" s="51" t="s">
        <v>49</v>
      </c>
      <c r="AI15" s="51" t="s">
        <v>50</v>
      </c>
      <c r="AJ15" s="51" t="s">
        <v>51</v>
      </c>
      <c r="AK15" s="51" t="s">
        <v>52</v>
      </c>
      <c r="AL15" s="51" t="s">
        <v>37</v>
      </c>
      <c r="AN15" s="53"/>
      <c r="AO15" s="54"/>
      <c r="AP15" s="55"/>
    </row>
    <row r="16" spans="1:42" s="1" customFormat="1" ht="90.75" customHeight="1" x14ac:dyDescent="0.2">
      <c r="A16" s="33"/>
      <c r="B16" s="56"/>
      <c r="C16" s="57"/>
      <c r="D16" s="48"/>
      <c r="E16" s="48"/>
      <c r="F16" s="48"/>
      <c r="G16" s="48"/>
      <c r="H16" s="48"/>
      <c r="I16" s="48"/>
      <c r="J16" s="58" t="s">
        <v>53</v>
      </c>
      <c r="K16" s="58" t="s">
        <v>54</v>
      </c>
      <c r="L16" s="58" t="s">
        <v>55</v>
      </c>
      <c r="M16" s="58" t="s">
        <v>56</v>
      </c>
      <c r="N16" s="59" t="s">
        <v>57</v>
      </c>
      <c r="O16" s="58" t="s">
        <v>52</v>
      </c>
      <c r="P16" s="58" t="s">
        <v>37</v>
      </c>
      <c r="Q16" s="60"/>
      <c r="R16" s="48"/>
      <c r="S16" s="61"/>
      <c r="T16" s="61"/>
      <c r="U16" s="48"/>
      <c r="V16" s="61"/>
      <c r="W16" s="61"/>
      <c r="X16" s="48"/>
      <c r="Y16" s="48"/>
      <c r="Z16" s="48"/>
      <c r="AA16" s="61"/>
      <c r="AB16" s="48"/>
      <c r="AC16" s="48"/>
      <c r="AD16" s="48"/>
      <c r="AE16" s="61"/>
      <c r="AF16" s="62"/>
      <c r="AG16" s="62"/>
      <c r="AH16" s="62"/>
      <c r="AI16" s="62"/>
      <c r="AJ16" s="62"/>
      <c r="AK16" s="62"/>
      <c r="AL16" s="62"/>
      <c r="AN16" s="63" t="s">
        <v>58</v>
      </c>
      <c r="AO16" s="63" t="s">
        <v>59</v>
      </c>
      <c r="AP16" s="63" t="s">
        <v>60</v>
      </c>
    </row>
    <row r="17" spans="1:42" s="67" customFormat="1" ht="24" customHeight="1" x14ac:dyDescent="0.2">
      <c r="A17" s="64">
        <v>1</v>
      </c>
      <c r="B17" s="65">
        <v>2</v>
      </c>
      <c r="C17" s="66"/>
      <c r="D17" s="64">
        <v>3</v>
      </c>
      <c r="E17" s="64">
        <v>4</v>
      </c>
      <c r="F17" s="64">
        <v>5</v>
      </c>
      <c r="G17" s="64">
        <v>6</v>
      </c>
      <c r="H17" s="64">
        <v>7</v>
      </c>
      <c r="I17" s="64">
        <v>8</v>
      </c>
      <c r="J17" s="64">
        <v>9</v>
      </c>
      <c r="K17" s="64">
        <v>10</v>
      </c>
      <c r="L17" s="64">
        <v>11</v>
      </c>
      <c r="M17" s="64">
        <v>12</v>
      </c>
      <c r="N17" s="64">
        <v>13</v>
      </c>
      <c r="O17" s="64">
        <v>14</v>
      </c>
      <c r="P17" s="64">
        <v>15</v>
      </c>
      <c r="Q17" s="64">
        <v>16</v>
      </c>
      <c r="R17" s="64">
        <v>17</v>
      </c>
      <c r="S17" s="64">
        <v>18</v>
      </c>
      <c r="T17" s="64">
        <v>19</v>
      </c>
      <c r="U17" s="64">
        <v>20</v>
      </c>
      <c r="V17" s="64">
        <v>21</v>
      </c>
      <c r="W17" s="64">
        <v>22</v>
      </c>
      <c r="X17" s="64">
        <v>23</v>
      </c>
      <c r="Y17" s="64">
        <v>24</v>
      </c>
      <c r="Z17" s="64">
        <v>25</v>
      </c>
      <c r="AA17" s="64">
        <v>26</v>
      </c>
      <c r="AB17" s="64">
        <v>27</v>
      </c>
      <c r="AC17" s="64">
        <v>28</v>
      </c>
      <c r="AD17" s="64">
        <v>29</v>
      </c>
      <c r="AE17" s="64">
        <v>30</v>
      </c>
      <c r="AF17" s="64">
        <v>31</v>
      </c>
      <c r="AG17" s="64">
        <v>32</v>
      </c>
      <c r="AH17" s="64">
        <v>33</v>
      </c>
      <c r="AI17" s="64">
        <v>34</v>
      </c>
      <c r="AJ17" s="64">
        <v>35</v>
      </c>
      <c r="AK17" s="64">
        <v>36</v>
      </c>
      <c r="AL17" s="64">
        <v>37</v>
      </c>
      <c r="AN17" s="64"/>
      <c r="AO17" s="64"/>
      <c r="AP17" s="64"/>
    </row>
    <row r="18" spans="1:42" s="1" customFormat="1" x14ac:dyDescent="0.2">
      <c r="A18" s="68">
        <v>1</v>
      </c>
      <c r="B18" s="69" t="s">
        <v>61</v>
      </c>
      <c r="C18" s="70"/>
      <c r="D18" s="71">
        <f>SUM(D19,D23,D24)</f>
        <v>236</v>
      </c>
      <c r="E18" s="71">
        <f>SUM(E19,E23,E24)</f>
        <v>222</v>
      </c>
      <c r="F18" s="72">
        <f>+E18/D18</f>
        <v>0.94067796610169496</v>
      </c>
      <c r="G18" s="71">
        <f>SUM(G19,G23,G24)</f>
        <v>191</v>
      </c>
      <c r="H18" s="71">
        <f t="shared" ref="H18:P18" si="0">SUM(H19,H23,H24)</f>
        <v>3</v>
      </c>
      <c r="I18" s="71">
        <f t="shared" si="0"/>
        <v>28</v>
      </c>
      <c r="J18" s="71">
        <f t="shared" si="0"/>
        <v>12</v>
      </c>
      <c r="K18" s="71">
        <f t="shared" si="0"/>
        <v>9</v>
      </c>
      <c r="L18" s="71">
        <f t="shared" si="0"/>
        <v>4</v>
      </c>
      <c r="M18" s="71">
        <f t="shared" si="0"/>
        <v>1</v>
      </c>
      <c r="N18" s="71">
        <f t="shared" si="0"/>
        <v>0</v>
      </c>
      <c r="O18" s="71">
        <f t="shared" si="0"/>
        <v>2</v>
      </c>
      <c r="P18" s="71">
        <f t="shared" si="0"/>
        <v>28</v>
      </c>
      <c r="Q18" s="73">
        <f>SUM(G18,H18,I18)</f>
        <v>222</v>
      </c>
      <c r="R18" s="71">
        <f t="shared" ref="R18:U18" si="1">SUM(R19,R23,R24)</f>
        <v>3</v>
      </c>
      <c r="S18" s="71">
        <f t="shared" si="1"/>
        <v>168</v>
      </c>
      <c r="T18" s="71">
        <f t="shared" si="1"/>
        <v>20</v>
      </c>
      <c r="U18" s="74">
        <f t="shared" si="1"/>
        <v>191</v>
      </c>
      <c r="V18" s="75">
        <f>(S18)/(E18-H18-R18-M18-N18)</f>
        <v>0.78139534883720929</v>
      </c>
      <c r="W18" s="75">
        <f>(G18-R18)/(E18-H18-R18-M18-N18)</f>
        <v>0.87441860465116283</v>
      </c>
      <c r="X18" s="71">
        <f t="shared" ref="X18:Z18" si="2">SUM(X19,X23,X24)</f>
        <v>190</v>
      </c>
      <c r="Y18" s="71">
        <f t="shared" si="2"/>
        <v>1</v>
      </c>
      <c r="Z18" s="74">
        <f t="shared" si="2"/>
        <v>191</v>
      </c>
      <c r="AA18" s="75">
        <f>+X18/Z18</f>
        <v>0.99476439790575921</v>
      </c>
      <c r="AB18" s="71">
        <f t="shared" ref="AB18:AD18" si="3">SUM(AB19,AB23,AB24)</f>
        <v>57</v>
      </c>
      <c r="AC18" s="71">
        <f t="shared" si="3"/>
        <v>134</v>
      </c>
      <c r="AD18" s="74">
        <f t="shared" si="3"/>
        <v>191</v>
      </c>
      <c r="AE18" s="75">
        <f>+AB18/AD18</f>
        <v>0.29842931937172773</v>
      </c>
      <c r="AF18" s="71">
        <f t="shared" ref="AF18:AL18" si="4">SUM(AF19,AF23,AF24)</f>
        <v>10</v>
      </c>
      <c r="AG18" s="71">
        <f t="shared" si="4"/>
        <v>47</v>
      </c>
      <c r="AH18" s="71">
        <f t="shared" si="4"/>
        <v>126</v>
      </c>
      <c r="AI18" s="71">
        <f t="shared" si="4"/>
        <v>2</v>
      </c>
      <c r="AJ18" s="71">
        <f t="shared" si="4"/>
        <v>3</v>
      </c>
      <c r="AK18" s="71">
        <f t="shared" si="4"/>
        <v>3</v>
      </c>
      <c r="AL18" s="74">
        <f t="shared" si="4"/>
        <v>191</v>
      </c>
      <c r="AN18" s="76">
        <v>400</v>
      </c>
      <c r="AO18" s="76">
        <v>120000</v>
      </c>
      <c r="AP18" s="76">
        <v>13088.424386922467</v>
      </c>
    </row>
    <row r="19" spans="1:42" x14ac:dyDescent="0.2">
      <c r="A19" s="77">
        <v>1.1000000000000001</v>
      </c>
      <c r="B19" s="78"/>
      <c r="C19" s="79" t="s">
        <v>62</v>
      </c>
      <c r="D19" s="80">
        <f>SUM(D20:D22)</f>
        <v>174</v>
      </c>
      <c r="E19" s="80">
        <f>SUM(E20:E22)</f>
        <v>163</v>
      </c>
      <c r="F19" s="81">
        <f t="shared" ref="F19:F83" si="5">+E19/D19</f>
        <v>0.93678160919540232</v>
      </c>
      <c r="G19" s="82">
        <f t="shared" ref="G19:U19" si="6">SUM(G20:G22)</f>
        <v>141</v>
      </c>
      <c r="H19" s="82">
        <f t="shared" si="6"/>
        <v>3</v>
      </c>
      <c r="I19" s="82">
        <f t="shared" si="6"/>
        <v>19</v>
      </c>
      <c r="J19" s="82">
        <f t="shared" si="6"/>
        <v>8</v>
      </c>
      <c r="K19" s="82">
        <f t="shared" si="6"/>
        <v>6</v>
      </c>
      <c r="L19" s="82">
        <f t="shared" si="6"/>
        <v>3</v>
      </c>
      <c r="M19" s="82">
        <f t="shared" si="6"/>
        <v>1</v>
      </c>
      <c r="N19" s="82">
        <f t="shared" si="6"/>
        <v>0</v>
      </c>
      <c r="O19" s="82">
        <f t="shared" si="6"/>
        <v>1</v>
      </c>
      <c r="P19" s="82">
        <f t="shared" si="6"/>
        <v>19</v>
      </c>
      <c r="Q19" s="83">
        <f t="shared" si="6"/>
        <v>163</v>
      </c>
      <c r="R19" s="82">
        <f t="shared" si="6"/>
        <v>1</v>
      </c>
      <c r="S19" s="82">
        <f t="shared" si="6"/>
        <v>123</v>
      </c>
      <c r="T19" s="82">
        <f t="shared" si="6"/>
        <v>17</v>
      </c>
      <c r="U19" s="82">
        <f t="shared" si="6"/>
        <v>141</v>
      </c>
      <c r="V19" s="84">
        <f t="shared" ref="V19:V83" si="7">(S19)/(E19-H19-R19-M19-N19)</f>
        <v>0.77848101265822789</v>
      </c>
      <c r="W19" s="84">
        <f t="shared" ref="W19:W83" si="8">(G19-R19)/(E19-H19-R19-M19-N19)</f>
        <v>0.88607594936708856</v>
      </c>
      <c r="X19" s="82">
        <f t="shared" ref="X19:Z19" si="9">SUM(X20:X22)</f>
        <v>140</v>
      </c>
      <c r="Y19" s="82">
        <f t="shared" si="9"/>
        <v>1</v>
      </c>
      <c r="Z19" s="82">
        <f t="shared" si="9"/>
        <v>141</v>
      </c>
      <c r="AA19" s="84">
        <f t="shared" ref="AA19:AA83" si="10">+X19/Z19</f>
        <v>0.99290780141843971</v>
      </c>
      <c r="AB19" s="82">
        <f t="shared" ref="AB19:AD19" si="11">SUM(AB20:AB22)</f>
        <v>36</v>
      </c>
      <c r="AC19" s="82">
        <f t="shared" si="11"/>
        <v>105</v>
      </c>
      <c r="AD19" s="82">
        <f t="shared" si="11"/>
        <v>141</v>
      </c>
      <c r="AE19" s="84">
        <f t="shared" ref="AE19:AE83" si="12">+AB19/AD19</f>
        <v>0.25531914893617019</v>
      </c>
      <c r="AF19" s="82">
        <f t="shared" ref="AF19:AL19" si="13">SUM(AF20:AF22)</f>
        <v>6</v>
      </c>
      <c r="AG19" s="82">
        <f t="shared" si="13"/>
        <v>42</v>
      </c>
      <c r="AH19" s="82">
        <f t="shared" si="13"/>
        <v>87</v>
      </c>
      <c r="AI19" s="82">
        <f t="shared" si="13"/>
        <v>1</v>
      </c>
      <c r="AJ19" s="82">
        <f t="shared" si="13"/>
        <v>3</v>
      </c>
      <c r="AK19" s="82">
        <f t="shared" si="13"/>
        <v>2</v>
      </c>
      <c r="AL19" s="82">
        <f t="shared" si="13"/>
        <v>141</v>
      </c>
      <c r="AN19" s="85"/>
      <c r="AO19" s="85"/>
      <c r="AP19" s="85"/>
    </row>
    <row r="20" spans="1:42" s="92" customFormat="1" ht="15.75" x14ac:dyDescent="0.2">
      <c r="A20" s="86">
        <v>1.1100000000000001</v>
      </c>
      <c r="B20" s="87"/>
      <c r="C20" s="88" t="s">
        <v>63</v>
      </c>
      <c r="D20" s="89">
        <v>73</v>
      </c>
      <c r="E20" s="89">
        <v>71</v>
      </c>
      <c r="F20" s="90">
        <f t="shared" si="5"/>
        <v>0.9726027397260274</v>
      </c>
      <c r="G20" s="89">
        <v>63</v>
      </c>
      <c r="H20" s="89">
        <v>1</v>
      </c>
      <c r="I20" s="89">
        <v>7</v>
      </c>
      <c r="J20" s="89">
        <v>4</v>
      </c>
      <c r="K20" s="89">
        <v>2</v>
      </c>
      <c r="L20" s="89">
        <v>1</v>
      </c>
      <c r="M20" s="89">
        <v>0</v>
      </c>
      <c r="N20" s="89">
        <v>0</v>
      </c>
      <c r="O20" s="89">
        <v>0</v>
      </c>
      <c r="P20" s="89">
        <f t="shared" ref="P20:P82" si="14">SUM(J20:O20)</f>
        <v>7</v>
      </c>
      <c r="Q20" s="91">
        <f t="shared" ref="Q20:Q82" si="15">SUM(G20,H20,I20)</f>
        <v>71</v>
      </c>
      <c r="R20" s="89">
        <v>0</v>
      </c>
      <c r="S20" s="89">
        <v>54</v>
      </c>
      <c r="T20" s="89">
        <v>9</v>
      </c>
      <c r="U20" s="89">
        <f t="shared" ref="U20:U82" si="16">SUM(R20:T20)</f>
        <v>63</v>
      </c>
      <c r="V20" s="90">
        <f t="shared" si="7"/>
        <v>0.77142857142857146</v>
      </c>
      <c r="W20" s="90">
        <f t="shared" si="8"/>
        <v>0.9</v>
      </c>
      <c r="X20" s="89">
        <v>62</v>
      </c>
      <c r="Y20" s="89">
        <v>1</v>
      </c>
      <c r="Z20" s="89">
        <f t="shared" ref="Z20:Z22" si="17">SUM(X20:Y20)</f>
        <v>63</v>
      </c>
      <c r="AA20" s="90">
        <f t="shared" si="10"/>
        <v>0.98412698412698407</v>
      </c>
      <c r="AB20" s="89">
        <v>17</v>
      </c>
      <c r="AC20" s="89">
        <v>46</v>
      </c>
      <c r="AD20" s="89">
        <f t="shared" ref="AD20:AD24" si="18">SUM(AB20:AC20)</f>
        <v>63</v>
      </c>
      <c r="AE20" s="90">
        <f t="shared" si="12"/>
        <v>0.26984126984126983</v>
      </c>
      <c r="AF20" s="89">
        <v>2</v>
      </c>
      <c r="AG20" s="89">
        <v>16</v>
      </c>
      <c r="AH20" s="89">
        <v>41</v>
      </c>
      <c r="AI20" s="89">
        <v>1</v>
      </c>
      <c r="AJ20" s="89">
        <v>1</v>
      </c>
      <c r="AK20" s="89">
        <v>2</v>
      </c>
      <c r="AL20" s="89">
        <f t="shared" ref="AL20:AL82" si="19">SUM(AF20:AK20)</f>
        <v>63</v>
      </c>
      <c r="AN20" s="93">
        <v>400</v>
      </c>
      <c r="AO20" s="93">
        <v>120000</v>
      </c>
      <c r="AP20" s="93">
        <v>14311.111111111111</v>
      </c>
    </row>
    <row r="21" spans="1:42" s="92" customFormat="1" ht="15.75" x14ac:dyDescent="0.2">
      <c r="A21" s="86">
        <v>1.1200000000000001</v>
      </c>
      <c r="B21" s="87"/>
      <c r="C21" s="88" t="s">
        <v>64</v>
      </c>
      <c r="D21" s="89">
        <v>41</v>
      </c>
      <c r="E21" s="89">
        <v>39</v>
      </c>
      <c r="F21" s="90">
        <f t="shared" si="5"/>
        <v>0.95121951219512191</v>
      </c>
      <c r="G21" s="89">
        <v>31</v>
      </c>
      <c r="H21" s="89">
        <v>2</v>
      </c>
      <c r="I21" s="89">
        <v>6</v>
      </c>
      <c r="J21" s="89">
        <v>3</v>
      </c>
      <c r="K21" s="89">
        <v>2</v>
      </c>
      <c r="L21" s="89">
        <v>0</v>
      </c>
      <c r="M21" s="89">
        <v>0</v>
      </c>
      <c r="N21" s="89">
        <v>0</v>
      </c>
      <c r="O21" s="89">
        <v>1</v>
      </c>
      <c r="P21" s="89">
        <f t="shared" si="14"/>
        <v>6</v>
      </c>
      <c r="Q21" s="91">
        <f t="shared" si="15"/>
        <v>39</v>
      </c>
      <c r="R21" s="89">
        <v>0</v>
      </c>
      <c r="S21" s="89">
        <v>26</v>
      </c>
      <c r="T21" s="89">
        <v>5</v>
      </c>
      <c r="U21" s="89">
        <f t="shared" si="16"/>
        <v>31</v>
      </c>
      <c r="V21" s="90">
        <f t="shared" si="7"/>
        <v>0.70270270270270274</v>
      </c>
      <c r="W21" s="90">
        <f t="shared" si="8"/>
        <v>0.83783783783783783</v>
      </c>
      <c r="X21" s="89">
        <v>31</v>
      </c>
      <c r="Y21" s="89">
        <v>0</v>
      </c>
      <c r="Z21" s="89">
        <f t="shared" si="17"/>
        <v>31</v>
      </c>
      <c r="AA21" s="90">
        <f t="shared" si="10"/>
        <v>1</v>
      </c>
      <c r="AB21" s="89">
        <v>3</v>
      </c>
      <c r="AC21" s="89">
        <v>28</v>
      </c>
      <c r="AD21" s="89">
        <f t="shared" si="18"/>
        <v>31</v>
      </c>
      <c r="AE21" s="90">
        <f t="shared" si="12"/>
        <v>9.6774193548387094E-2</v>
      </c>
      <c r="AF21" s="89">
        <v>0</v>
      </c>
      <c r="AG21" s="89">
        <v>16</v>
      </c>
      <c r="AH21" s="89">
        <v>14</v>
      </c>
      <c r="AI21" s="89">
        <v>0</v>
      </c>
      <c r="AJ21" s="89">
        <v>1</v>
      </c>
      <c r="AK21" s="89">
        <v>0</v>
      </c>
      <c r="AL21" s="89">
        <f t="shared" si="19"/>
        <v>31</v>
      </c>
      <c r="AN21" s="93">
        <v>9000</v>
      </c>
      <c r="AO21" s="93">
        <v>25000</v>
      </c>
      <c r="AP21" s="93">
        <v>12251.096774193549</v>
      </c>
    </row>
    <row r="22" spans="1:42" s="92" customFormat="1" ht="15.75" x14ac:dyDescent="0.2">
      <c r="A22" s="86">
        <v>1.1299999999999999</v>
      </c>
      <c r="B22" s="87"/>
      <c r="C22" s="88" t="s">
        <v>65</v>
      </c>
      <c r="D22" s="89">
        <v>60</v>
      </c>
      <c r="E22" s="89">
        <v>53</v>
      </c>
      <c r="F22" s="90">
        <f t="shared" si="5"/>
        <v>0.8833333333333333</v>
      </c>
      <c r="G22" s="89">
        <v>47</v>
      </c>
      <c r="H22" s="89">
        <v>0</v>
      </c>
      <c r="I22" s="89">
        <v>6</v>
      </c>
      <c r="J22" s="89">
        <v>1</v>
      </c>
      <c r="K22" s="89">
        <v>2</v>
      </c>
      <c r="L22" s="89">
        <v>2</v>
      </c>
      <c r="M22" s="89">
        <v>1</v>
      </c>
      <c r="N22" s="89">
        <v>0</v>
      </c>
      <c r="O22" s="89">
        <v>0</v>
      </c>
      <c r="P22" s="89">
        <f t="shared" si="14"/>
        <v>6</v>
      </c>
      <c r="Q22" s="91">
        <f t="shared" si="15"/>
        <v>53</v>
      </c>
      <c r="R22" s="89">
        <v>1</v>
      </c>
      <c r="S22" s="89">
        <v>43</v>
      </c>
      <c r="T22" s="89">
        <v>3</v>
      </c>
      <c r="U22" s="89">
        <f t="shared" si="16"/>
        <v>47</v>
      </c>
      <c r="V22" s="90">
        <f t="shared" si="7"/>
        <v>0.84313725490196079</v>
      </c>
      <c r="W22" s="90">
        <f t="shared" si="8"/>
        <v>0.90196078431372551</v>
      </c>
      <c r="X22" s="89">
        <v>47</v>
      </c>
      <c r="Y22" s="89">
        <v>0</v>
      </c>
      <c r="Z22" s="89">
        <f t="shared" si="17"/>
        <v>47</v>
      </c>
      <c r="AA22" s="90">
        <f t="shared" si="10"/>
        <v>1</v>
      </c>
      <c r="AB22" s="89">
        <v>16</v>
      </c>
      <c r="AC22" s="89">
        <v>31</v>
      </c>
      <c r="AD22" s="89">
        <f t="shared" si="18"/>
        <v>47</v>
      </c>
      <c r="AE22" s="90">
        <f t="shared" si="12"/>
        <v>0.34042553191489361</v>
      </c>
      <c r="AF22" s="89">
        <v>4</v>
      </c>
      <c r="AG22" s="89">
        <v>10</v>
      </c>
      <c r="AH22" s="89">
        <v>32</v>
      </c>
      <c r="AI22" s="89">
        <v>0</v>
      </c>
      <c r="AJ22" s="89">
        <v>1</v>
      </c>
      <c r="AK22" s="89">
        <v>0</v>
      </c>
      <c r="AL22" s="89">
        <f t="shared" si="19"/>
        <v>47</v>
      </c>
      <c r="AN22" s="93">
        <v>5120</v>
      </c>
      <c r="AO22" s="93">
        <v>24000</v>
      </c>
      <c r="AP22" s="93">
        <v>12464.255319148937</v>
      </c>
    </row>
    <row r="23" spans="1:42" x14ac:dyDescent="0.2">
      <c r="A23" s="94">
        <v>1.2</v>
      </c>
      <c r="B23" s="78"/>
      <c r="C23" s="79" t="s">
        <v>66</v>
      </c>
      <c r="D23" s="82">
        <v>19</v>
      </c>
      <c r="E23" s="82">
        <v>17</v>
      </c>
      <c r="F23" s="84">
        <f t="shared" si="5"/>
        <v>0.89473684210526316</v>
      </c>
      <c r="G23" s="82">
        <v>14</v>
      </c>
      <c r="H23" s="82">
        <v>0</v>
      </c>
      <c r="I23" s="82">
        <v>3</v>
      </c>
      <c r="J23" s="82">
        <v>2</v>
      </c>
      <c r="K23" s="82">
        <v>0</v>
      </c>
      <c r="L23" s="82">
        <v>1</v>
      </c>
      <c r="M23" s="82">
        <v>0</v>
      </c>
      <c r="N23" s="82">
        <v>0</v>
      </c>
      <c r="O23" s="82">
        <v>0</v>
      </c>
      <c r="P23" s="82">
        <f t="shared" si="14"/>
        <v>3</v>
      </c>
      <c r="Q23" s="83">
        <f t="shared" si="15"/>
        <v>17</v>
      </c>
      <c r="R23" s="95">
        <v>1</v>
      </c>
      <c r="S23" s="82">
        <v>10</v>
      </c>
      <c r="T23" s="82">
        <v>3</v>
      </c>
      <c r="U23" s="82">
        <f t="shared" si="16"/>
        <v>14</v>
      </c>
      <c r="V23" s="84">
        <f t="shared" si="7"/>
        <v>0.625</v>
      </c>
      <c r="W23" s="84">
        <f t="shared" si="8"/>
        <v>0.8125</v>
      </c>
      <c r="X23" s="82">
        <v>14</v>
      </c>
      <c r="Y23" s="82">
        <v>0</v>
      </c>
      <c r="Z23" s="82">
        <f t="shared" ref="Z23:Z24" si="20">SUM(X23:Y23)</f>
        <v>14</v>
      </c>
      <c r="AA23" s="84">
        <f t="shared" si="10"/>
        <v>1</v>
      </c>
      <c r="AB23" s="82">
        <v>3</v>
      </c>
      <c r="AC23" s="82">
        <v>11</v>
      </c>
      <c r="AD23" s="82">
        <f t="shared" si="18"/>
        <v>14</v>
      </c>
      <c r="AE23" s="84">
        <f t="shared" si="12"/>
        <v>0.21428571428571427</v>
      </c>
      <c r="AF23" s="82">
        <v>1</v>
      </c>
      <c r="AG23" s="82">
        <v>4</v>
      </c>
      <c r="AH23" s="82">
        <v>9</v>
      </c>
      <c r="AI23" s="82">
        <v>0</v>
      </c>
      <c r="AJ23" s="82">
        <v>0</v>
      </c>
      <c r="AK23" s="82">
        <v>0</v>
      </c>
      <c r="AL23" s="82">
        <f t="shared" si="19"/>
        <v>14</v>
      </c>
      <c r="AN23" s="85">
        <v>9000</v>
      </c>
      <c r="AO23" s="85">
        <v>15000</v>
      </c>
      <c r="AP23" s="85">
        <v>12035.714285714286</v>
      </c>
    </row>
    <row r="24" spans="1:42" x14ac:dyDescent="0.2">
      <c r="A24" s="96">
        <v>1.3</v>
      </c>
      <c r="B24" s="97"/>
      <c r="C24" s="98" t="s">
        <v>67</v>
      </c>
      <c r="D24" s="99">
        <v>43</v>
      </c>
      <c r="E24" s="99">
        <v>42</v>
      </c>
      <c r="F24" s="100">
        <f t="shared" si="5"/>
        <v>0.97674418604651159</v>
      </c>
      <c r="G24" s="101">
        <v>36</v>
      </c>
      <c r="H24" s="101">
        <v>0</v>
      </c>
      <c r="I24" s="101">
        <v>6</v>
      </c>
      <c r="J24" s="101">
        <v>2</v>
      </c>
      <c r="K24" s="101">
        <v>3</v>
      </c>
      <c r="L24" s="101">
        <v>0</v>
      </c>
      <c r="M24" s="101">
        <v>0</v>
      </c>
      <c r="N24" s="101">
        <v>0</v>
      </c>
      <c r="O24" s="101">
        <v>1</v>
      </c>
      <c r="P24" s="101">
        <f t="shared" si="14"/>
        <v>6</v>
      </c>
      <c r="Q24" s="102">
        <f t="shared" si="15"/>
        <v>42</v>
      </c>
      <c r="R24" s="103">
        <v>1</v>
      </c>
      <c r="S24" s="101">
        <v>35</v>
      </c>
      <c r="T24" s="101">
        <v>0</v>
      </c>
      <c r="U24" s="101">
        <f t="shared" si="16"/>
        <v>36</v>
      </c>
      <c r="V24" s="104">
        <f t="shared" si="7"/>
        <v>0.85365853658536583</v>
      </c>
      <c r="W24" s="104">
        <f t="shared" si="8"/>
        <v>0.85365853658536583</v>
      </c>
      <c r="X24" s="101">
        <v>36</v>
      </c>
      <c r="Y24" s="101">
        <v>0</v>
      </c>
      <c r="Z24" s="101">
        <f t="shared" si="20"/>
        <v>36</v>
      </c>
      <c r="AA24" s="104">
        <f t="shared" si="10"/>
        <v>1</v>
      </c>
      <c r="AB24" s="101">
        <v>18</v>
      </c>
      <c r="AC24" s="101">
        <v>18</v>
      </c>
      <c r="AD24" s="101">
        <f t="shared" si="18"/>
        <v>36</v>
      </c>
      <c r="AE24" s="104">
        <f t="shared" si="12"/>
        <v>0.5</v>
      </c>
      <c r="AF24" s="101">
        <v>3</v>
      </c>
      <c r="AG24" s="101">
        <v>1</v>
      </c>
      <c r="AH24" s="101">
        <v>30</v>
      </c>
      <c r="AI24" s="101">
        <v>1</v>
      </c>
      <c r="AJ24" s="101">
        <v>0</v>
      </c>
      <c r="AK24" s="101">
        <v>1</v>
      </c>
      <c r="AL24" s="101">
        <f t="shared" si="19"/>
        <v>36</v>
      </c>
      <c r="AN24" s="105">
        <v>5000</v>
      </c>
      <c r="AO24" s="105">
        <v>23000</v>
      </c>
      <c r="AP24" s="105">
        <v>14379.944444444445</v>
      </c>
    </row>
    <row r="25" spans="1:42" s="1" customFormat="1" x14ac:dyDescent="0.2">
      <c r="A25" s="106">
        <v>2</v>
      </c>
      <c r="B25" s="107" t="s">
        <v>68</v>
      </c>
      <c r="C25" s="108"/>
      <c r="D25" s="109">
        <f t="shared" ref="D25:E25" si="21">SUM(D26,D27,D28,D29,D30,D33,D34,D35,D36,D37)</f>
        <v>289</v>
      </c>
      <c r="E25" s="109">
        <f t="shared" si="21"/>
        <v>271</v>
      </c>
      <c r="F25" s="110">
        <f t="shared" si="5"/>
        <v>0.93771626297577859</v>
      </c>
      <c r="G25" s="111">
        <f t="shared" ref="G25:U25" si="22">SUM(G26,G27,G28,G29,G30,G33,G34,G35,G36,G37)</f>
        <v>182</v>
      </c>
      <c r="H25" s="111">
        <f t="shared" si="22"/>
        <v>31</v>
      </c>
      <c r="I25" s="109">
        <f t="shared" si="22"/>
        <v>58</v>
      </c>
      <c r="J25" s="109">
        <f t="shared" si="22"/>
        <v>22</v>
      </c>
      <c r="K25" s="109">
        <f t="shared" si="22"/>
        <v>17</v>
      </c>
      <c r="L25" s="109">
        <f t="shared" si="22"/>
        <v>15</v>
      </c>
      <c r="M25" s="109">
        <f t="shared" si="22"/>
        <v>0</v>
      </c>
      <c r="N25" s="109">
        <f t="shared" si="22"/>
        <v>1</v>
      </c>
      <c r="O25" s="109">
        <f t="shared" si="22"/>
        <v>3</v>
      </c>
      <c r="P25" s="111">
        <f t="shared" si="22"/>
        <v>58</v>
      </c>
      <c r="Q25" s="73">
        <f>SUM(Q26,Q27,Q28,Q29,Q30,Q33,Q34,Q35,Q36,Q37)</f>
        <v>271</v>
      </c>
      <c r="R25" s="111">
        <f t="shared" si="22"/>
        <v>2</v>
      </c>
      <c r="S25" s="111">
        <f t="shared" si="22"/>
        <v>179</v>
      </c>
      <c r="T25" s="111">
        <f t="shared" si="22"/>
        <v>1</v>
      </c>
      <c r="U25" s="111">
        <f t="shared" si="22"/>
        <v>182</v>
      </c>
      <c r="V25" s="112">
        <f t="shared" si="7"/>
        <v>0.75527426160337552</v>
      </c>
      <c r="W25" s="112">
        <f t="shared" si="8"/>
        <v>0.759493670886076</v>
      </c>
      <c r="X25" s="109">
        <f t="shared" ref="X25:Y25" si="23">SUM(X26,X27,X28,X29,X30,X33,X34,X35,X36,X37)</f>
        <v>139</v>
      </c>
      <c r="Y25" s="109">
        <f t="shared" si="23"/>
        <v>43</v>
      </c>
      <c r="Z25" s="109">
        <f>SUM(Z26,Z27,Z28,Z29,Z30,Z33,Z34,Z35,Z36,Z37)</f>
        <v>182</v>
      </c>
      <c r="AA25" s="112">
        <f t="shared" si="10"/>
        <v>0.76373626373626369</v>
      </c>
      <c r="AB25" s="109">
        <f t="shared" ref="AB25:AD25" si="24">SUM(AB26,AB27,AB28,AB29,AB30,AB33,AB34,AB35,AB36,AB37)</f>
        <v>114</v>
      </c>
      <c r="AC25" s="109">
        <f t="shared" si="24"/>
        <v>68</v>
      </c>
      <c r="AD25" s="109">
        <f t="shared" si="24"/>
        <v>182</v>
      </c>
      <c r="AE25" s="112">
        <f t="shared" si="12"/>
        <v>0.62637362637362637</v>
      </c>
      <c r="AF25" s="109">
        <f t="shared" ref="AF25:AL25" si="25">SUM(AF26,AF27,AF28,AF29,AF30,AF33,AF34,AF35,AF36,AF37)</f>
        <v>16</v>
      </c>
      <c r="AG25" s="109">
        <f t="shared" si="25"/>
        <v>5</v>
      </c>
      <c r="AH25" s="109">
        <f t="shared" si="25"/>
        <v>151</v>
      </c>
      <c r="AI25" s="109">
        <f t="shared" si="25"/>
        <v>0</v>
      </c>
      <c r="AJ25" s="109">
        <f t="shared" si="25"/>
        <v>7</v>
      </c>
      <c r="AK25" s="109">
        <f t="shared" si="25"/>
        <v>3</v>
      </c>
      <c r="AL25" s="109">
        <f t="shared" si="25"/>
        <v>182</v>
      </c>
      <c r="AN25" s="113">
        <v>5000</v>
      </c>
      <c r="AO25" s="113">
        <v>25000</v>
      </c>
      <c r="AP25" s="113">
        <v>15087.043572582188</v>
      </c>
    </row>
    <row r="26" spans="1:42" x14ac:dyDescent="0.2">
      <c r="A26" s="94">
        <v>2.1</v>
      </c>
      <c r="B26" s="78"/>
      <c r="C26" s="79" t="s">
        <v>69</v>
      </c>
      <c r="D26" s="82">
        <v>48</v>
      </c>
      <c r="E26" s="82">
        <v>43</v>
      </c>
      <c r="F26" s="84">
        <f t="shared" si="5"/>
        <v>0.89583333333333337</v>
      </c>
      <c r="G26" s="82">
        <v>23</v>
      </c>
      <c r="H26" s="82">
        <v>8</v>
      </c>
      <c r="I26" s="82">
        <v>12</v>
      </c>
      <c r="J26" s="82">
        <v>4</v>
      </c>
      <c r="K26" s="82">
        <v>4</v>
      </c>
      <c r="L26" s="82">
        <v>3</v>
      </c>
      <c r="M26" s="82">
        <v>0</v>
      </c>
      <c r="N26" s="82">
        <v>0</v>
      </c>
      <c r="O26" s="82">
        <v>1</v>
      </c>
      <c r="P26" s="82">
        <f t="shared" si="14"/>
        <v>12</v>
      </c>
      <c r="Q26" s="83">
        <f t="shared" si="15"/>
        <v>43</v>
      </c>
      <c r="R26" s="95">
        <v>0</v>
      </c>
      <c r="S26" s="82">
        <v>23</v>
      </c>
      <c r="T26" s="82">
        <v>0</v>
      </c>
      <c r="U26" s="82">
        <f t="shared" si="16"/>
        <v>23</v>
      </c>
      <c r="V26" s="84">
        <f t="shared" si="7"/>
        <v>0.65714285714285714</v>
      </c>
      <c r="W26" s="84">
        <f t="shared" si="8"/>
        <v>0.65714285714285714</v>
      </c>
      <c r="X26" s="82">
        <v>14</v>
      </c>
      <c r="Y26" s="82">
        <v>9</v>
      </c>
      <c r="Z26" s="82">
        <f t="shared" ref="Z26:Z82" si="26">SUM(X26:Y26)</f>
        <v>23</v>
      </c>
      <c r="AA26" s="84">
        <f t="shared" si="10"/>
        <v>0.60869565217391308</v>
      </c>
      <c r="AB26" s="82">
        <v>10</v>
      </c>
      <c r="AC26" s="82">
        <v>13</v>
      </c>
      <c r="AD26" s="82">
        <f t="shared" ref="AD26:AD82" si="27">SUM(AB26:AC26)</f>
        <v>23</v>
      </c>
      <c r="AE26" s="84">
        <f t="shared" si="12"/>
        <v>0.43478260869565216</v>
      </c>
      <c r="AF26" s="82">
        <v>2</v>
      </c>
      <c r="AG26" s="82">
        <v>0</v>
      </c>
      <c r="AH26" s="82">
        <v>20</v>
      </c>
      <c r="AI26" s="82">
        <v>0</v>
      </c>
      <c r="AJ26" s="82">
        <v>0</v>
      </c>
      <c r="AK26" s="82">
        <v>1</v>
      </c>
      <c r="AL26" s="82">
        <f t="shared" si="19"/>
        <v>23</v>
      </c>
      <c r="AN26" s="85">
        <v>5000</v>
      </c>
      <c r="AO26" s="85">
        <v>19000</v>
      </c>
      <c r="AP26" s="85">
        <v>13409.09090909091</v>
      </c>
    </row>
    <row r="27" spans="1:42" x14ac:dyDescent="0.2">
      <c r="A27" s="94">
        <v>2.2000000000000002</v>
      </c>
      <c r="B27" s="78"/>
      <c r="C27" s="79" t="s">
        <v>70</v>
      </c>
      <c r="D27" s="82">
        <v>35</v>
      </c>
      <c r="E27" s="82">
        <v>34</v>
      </c>
      <c r="F27" s="84">
        <f t="shared" si="5"/>
        <v>0.97142857142857142</v>
      </c>
      <c r="G27" s="82">
        <v>20</v>
      </c>
      <c r="H27" s="82">
        <v>11</v>
      </c>
      <c r="I27" s="82">
        <v>3</v>
      </c>
      <c r="J27" s="82">
        <v>0</v>
      </c>
      <c r="K27" s="82">
        <v>3</v>
      </c>
      <c r="L27" s="82">
        <v>0</v>
      </c>
      <c r="M27" s="82">
        <v>0</v>
      </c>
      <c r="N27" s="82">
        <v>0</v>
      </c>
      <c r="O27" s="82">
        <v>0</v>
      </c>
      <c r="P27" s="82">
        <f t="shared" si="14"/>
        <v>3</v>
      </c>
      <c r="Q27" s="83">
        <f t="shared" si="15"/>
        <v>34</v>
      </c>
      <c r="R27" s="95">
        <v>1</v>
      </c>
      <c r="S27" s="82">
        <v>19</v>
      </c>
      <c r="T27" s="82">
        <v>0</v>
      </c>
      <c r="U27" s="82">
        <f t="shared" si="16"/>
        <v>20</v>
      </c>
      <c r="V27" s="84">
        <f t="shared" si="7"/>
        <v>0.86363636363636365</v>
      </c>
      <c r="W27" s="84">
        <f t="shared" si="8"/>
        <v>0.86363636363636365</v>
      </c>
      <c r="X27" s="82">
        <v>14</v>
      </c>
      <c r="Y27" s="82">
        <v>6</v>
      </c>
      <c r="Z27" s="82">
        <f t="shared" si="26"/>
        <v>20</v>
      </c>
      <c r="AA27" s="84">
        <f t="shared" si="10"/>
        <v>0.7</v>
      </c>
      <c r="AB27" s="82">
        <v>10</v>
      </c>
      <c r="AC27" s="82">
        <v>10</v>
      </c>
      <c r="AD27" s="82">
        <f t="shared" si="27"/>
        <v>20</v>
      </c>
      <c r="AE27" s="84">
        <f t="shared" si="12"/>
        <v>0.5</v>
      </c>
      <c r="AF27" s="82">
        <v>2</v>
      </c>
      <c r="AG27" s="82">
        <v>3</v>
      </c>
      <c r="AH27" s="82">
        <v>15</v>
      </c>
      <c r="AI27" s="82">
        <v>0</v>
      </c>
      <c r="AJ27" s="82">
        <v>0</v>
      </c>
      <c r="AK27" s="82">
        <v>0</v>
      </c>
      <c r="AL27" s="82">
        <f t="shared" si="19"/>
        <v>20</v>
      </c>
      <c r="AN27" s="85">
        <v>10000</v>
      </c>
      <c r="AO27" s="85">
        <v>20000</v>
      </c>
      <c r="AP27" s="85">
        <v>14277.5</v>
      </c>
    </row>
    <row r="28" spans="1:42" x14ac:dyDescent="0.2">
      <c r="A28" s="94">
        <v>2.2999999999999998</v>
      </c>
      <c r="B28" s="78"/>
      <c r="C28" s="79" t="s">
        <v>71</v>
      </c>
      <c r="D28" s="82">
        <v>21</v>
      </c>
      <c r="E28" s="82">
        <v>20</v>
      </c>
      <c r="F28" s="84">
        <f t="shared" si="5"/>
        <v>0.95238095238095233</v>
      </c>
      <c r="G28" s="82">
        <v>5</v>
      </c>
      <c r="H28" s="82">
        <v>6</v>
      </c>
      <c r="I28" s="82">
        <v>9</v>
      </c>
      <c r="J28" s="82">
        <v>4</v>
      </c>
      <c r="K28" s="82">
        <v>0</v>
      </c>
      <c r="L28" s="82">
        <v>5</v>
      </c>
      <c r="M28" s="82">
        <v>0</v>
      </c>
      <c r="N28" s="82">
        <v>0</v>
      </c>
      <c r="O28" s="82">
        <v>0</v>
      </c>
      <c r="P28" s="82">
        <f t="shared" si="14"/>
        <v>9</v>
      </c>
      <c r="Q28" s="83">
        <f t="shared" si="15"/>
        <v>20</v>
      </c>
      <c r="R28" s="95">
        <v>0</v>
      </c>
      <c r="S28" s="82">
        <v>5</v>
      </c>
      <c r="T28" s="82">
        <v>0</v>
      </c>
      <c r="U28" s="82">
        <f t="shared" si="16"/>
        <v>5</v>
      </c>
      <c r="V28" s="84">
        <f t="shared" si="7"/>
        <v>0.35714285714285715</v>
      </c>
      <c r="W28" s="84">
        <f t="shared" si="8"/>
        <v>0.35714285714285715</v>
      </c>
      <c r="X28" s="82">
        <v>3</v>
      </c>
      <c r="Y28" s="82">
        <v>2</v>
      </c>
      <c r="Z28" s="82">
        <f t="shared" si="26"/>
        <v>5</v>
      </c>
      <c r="AA28" s="84">
        <f t="shared" si="10"/>
        <v>0.6</v>
      </c>
      <c r="AB28" s="82">
        <v>5</v>
      </c>
      <c r="AC28" s="82">
        <v>0</v>
      </c>
      <c r="AD28" s="82">
        <f t="shared" si="27"/>
        <v>5</v>
      </c>
      <c r="AE28" s="84">
        <f t="shared" si="12"/>
        <v>1</v>
      </c>
      <c r="AF28" s="82">
        <v>0</v>
      </c>
      <c r="AG28" s="82">
        <v>0</v>
      </c>
      <c r="AH28" s="82">
        <v>3</v>
      </c>
      <c r="AI28" s="82">
        <v>0</v>
      </c>
      <c r="AJ28" s="82">
        <v>2</v>
      </c>
      <c r="AK28" s="82">
        <v>0</v>
      </c>
      <c r="AL28" s="82">
        <f t="shared" si="19"/>
        <v>5</v>
      </c>
      <c r="AN28" s="85">
        <v>15000</v>
      </c>
      <c r="AO28" s="85">
        <v>16000</v>
      </c>
      <c r="AP28" s="85">
        <v>15400</v>
      </c>
    </row>
    <row r="29" spans="1:42" x14ac:dyDescent="0.2">
      <c r="A29" s="94">
        <v>2.4</v>
      </c>
      <c r="B29" s="78"/>
      <c r="C29" s="79" t="s">
        <v>72</v>
      </c>
      <c r="D29" s="82">
        <v>22</v>
      </c>
      <c r="E29" s="82">
        <v>21</v>
      </c>
      <c r="F29" s="84">
        <f t="shared" si="5"/>
        <v>0.95454545454545459</v>
      </c>
      <c r="G29" s="82">
        <v>14</v>
      </c>
      <c r="H29" s="82">
        <v>2</v>
      </c>
      <c r="I29" s="82">
        <v>5</v>
      </c>
      <c r="J29" s="82">
        <v>4</v>
      </c>
      <c r="K29" s="82">
        <v>0</v>
      </c>
      <c r="L29" s="82">
        <v>0</v>
      </c>
      <c r="M29" s="82">
        <v>0</v>
      </c>
      <c r="N29" s="82">
        <v>0</v>
      </c>
      <c r="O29" s="82">
        <v>1</v>
      </c>
      <c r="P29" s="82">
        <f t="shared" si="14"/>
        <v>5</v>
      </c>
      <c r="Q29" s="83">
        <f t="shared" si="15"/>
        <v>21</v>
      </c>
      <c r="R29" s="95">
        <v>0</v>
      </c>
      <c r="S29" s="82">
        <v>14</v>
      </c>
      <c r="T29" s="82">
        <v>0</v>
      </c>
      <c r="U29" s="82">
        <f t="shared" si="16"/>
        <v>14</v>
      </c>
      <c r="V29" s="84">
        <f t="shared" si="7"/>
        <v>0.73684210526315785</v>
      </c>
      <c r="W29" s="84">
        <f t="shared" si="8"/>
        <v>0.73684210526315785</v>
      </c>
      <c r="X29" s="82">
        <v>11</v>
      </c>
      <c r="Y29" s="82">
        <v>3</v>
      </c>
      <c r="Z29" s="82">
        <f t="shared" si="26"/>
        <v>14</v>
      </c>
      <c r="AA29" s="84">
        <f t="shared" si="10"/>
        <v>0.7857142857142857</v>
      </c>
      <c r="AB29" s="82">
        <v>9</v>
      </c>
      <c r="AC29" s="82">
        <v>5</v>
      </c>
      <c r="AD29" s="82">
        <f t="shared" si="27"/>
        <v>14</v>
      </c>
      <c r="AE29" s="84">
        <f t="shared" si="12"/>
        <v>0.6428571428571429</v>
      </c>
      <c r="AF29" s="82">
        <v>0</v>
      </c>
      <c r="AG29" s="82">
        <v>0</v>
      </c>
      <c r="AH29" s="82">
        <v>14</v>
      </c>
      <c r="AI29" s="82">
        <v>0</v>
      </c>
      <c r="AJ29" s="82">
        <v>0</v>
      </c>
      <c r="AK29" s="82">
        <v>0</v>
      </c>
      <c r="AL29" s="82">
        <f t="shared" si="19"/>
        <v>14</v>
      </c>
      <c r="AN29" s="85">
        <v>10000</v>
      </c>
      <c r="AO29" s="85">
        <v>23000</v>
      </c>
      <c r="AP29" s="85">
        <v>16000</v>
      </c>
    </row>
    <row r="30" spans="1:42" x14ac:dyDescent="0.2">
      <c r="A30" s="94">
        <v>2.5</v>
      </c>
      <c r="B30" s="78"/>
      <c r="C30" s="79" t="s">
        <v>73</v>
      </c>
      <c r="D30" s="82">
        <v>68</v>
      </c>
      <c r="E30" s="82">
        <v>60</v>
      </c>
      <c r="F30" s="84">
        <f t="shared" si="5"/>
        <v>0.88235294117647056</v>
      </c>
      <c r="G30" s="82">
        <v>40</v>
      </c>
      <c r="H30" s="82">
        <v>1</v>
      </c>
      <c r="I30" s="82">
        <v>19</v>
      </c>
      <c r="J30" s="82">
        <v>7</v>
      </c>
      <c r="K30" s="82">
        <v>6</v>
      </c>
      <c r="L30" s="82">
        <v>5</v>
      </c>
      <c r="M30" s="82">
        <v>0</v>
      </c>
      <c r="N30" s="82">
        <v>1</v>
      </c>
      <c r="O30" s="82">
        <v>0</v>
      </c>
      <c r="P30" s="82">
        <f t="shared" ref="P30:U30" si="28">SUM(P31:P32)</f>
        <v>19</v>
      </c>
      <c r="Q30" s="83">
        <f t="shared" si="28"/>
        <v>60</v>
      </c>
      <c r="R30" s="95">
        <v>0</v>
      </c>
      <c r="S30" s="82">
        <v>39</v>
      </c>
      <c r="T30" s="82">
        <v>1</v>
      </c>
      <c r="U30" s="82">
        <f t="shared" si="28"/>
        <v>40</v>
      </c>
      <c r="V30" s="84">
        <f t="shared" si="7"/>
        <v>0.67241379310344829</v>
      </c>
      <c r="W30" s="84">
        <f t="shared" si="8"/>
        <v>0.68965517241379315</v>
      </c>
      <c r="X30" s="82">
        <v>28</v>
      </c>
      <c r="Y30" s="82">
        <v>12</v>
      </c>
      <c r="Z30" s="82">
        <f t="shared" ref="Z30" si="29">SUM(Z31:Z32)</f>
        <v>40</v>
      </c>
      <c r="AA30" s="84">
        <f t="shared" si="10"/>
        <v>0.7</v>
      </c>
      <c r="AB30" s="82">
        <v>16</v>
      </c>
      <c r="AC30" s="82">
        <v>24</v>
      </c>
      <c r="AD30" s="82">
        <f t="shared" ref="AD30" si="30">SUM(AD31:AD32)</f>
        <v>40</v>
      </c>
      <c r="AE30" s="84">
        <f t="shared" si="12"/>
        <v>0.4</v>
      </c>
      <c r="AF30" s="82">
        <v>10</v>
      </c>
      <c r="AG30" s="82">
        <v>0</v>
      </c>
      <c r="AH30" s="82">
        <v>23</v>
      </c>
      <c r="AI30" s="82">
        <v>0</v>
      </c>
      <c r="AJ30" s="82">
        <v>5</v>
      </c>
      <c r="AK30" s="82">
        <v>2</v>
      </c>
      <c r="AL30" s="82">
        <f t="shared" ref="AL30" si="31">SUM(AL31:AL32)</f>
        <v>40</v>
      </c>
      <c r="AN30" s="85"/>
      <c r="AO30" s="85"/>
      <c r="AP30" s="85"/>
    </row>
    <row r="31" spans="1:42" s="120" customFormat="1" ht="15" x14ac:dyDescent="0.2">
      <c r="A31" s="114">
        <v>2.5099999999999998</v>
      </c>
      <c r="B31" s="115"/>
      <c r="C31" s="116" t="s">
        <v>74</v>
      </c>
      <c r="D31" s="117">
        <v>56</v>
      </c>
      <c r="E31" s="117">
        <v>54</v>
      </c>
      <c r="F31" s="118">
        <f t="shared" si="5"/>
        <v>0.9642857142857143</v>
      </c>
      <c r="G31" s="117">
        <v>36</v>
      </c>
      <c r="H31" s="117">
        <v>1</v>
      </c>
      <c r="I31" s="117">
        <v>17</v>
      </c>
      <c r="J31" s="117">
        <v>6</v>
      </c>
      <c r="K31" s="117">
        <v>6</v>
      </c>
      <c r="L31" s="117">
        <v>4</v>
      </c>
      <c r="M31" s="117">
        <v>0</v>
      </c>
      <c r="N31" s="117">
        <v>1</v>
      </c>
      <c r="O31" s="117">
        <v>0</v>
      </c>
      <c r="P31" s="117">
        <f t="shared" si="14"/>
        <v>17</v>
      </c>
      <c r="Q31" s="119">
        <f t="shared" si="15"/>
        <v>54</v>
      </c>
      <c r="R31" s="117">
        <v>0</v>
      </c>
      <c r="S31" s="117">
        <v>35</v>
      </c>
      <c r="T31" s="117">
        <v>1</v>
      </c>
      <c r="U31" s="117">
        <f t="shared" si="16"/>
        <v>36</v>
      </c>
      <c r="V31" s="118">
        <f t="shared" si="7"/>
        <v>0.67307692307692313</v>
      </c>
      <c r="W31" s="118">
        <f t="shared" si="8"/>
        <v>0.69230769230769229</v>
      </c>
      <c r="X31" s="117">
        <v>27</v>
      </c>
      <c r="Y31" s="117">
        <v>9</v>
      </c>
      <c r="Z31" s="117">
        <f t="shared" si="26"/>
        <v>36</v>
      </c>
      <c r="AA31" s="118">
        <f t="shared" si="10"/>
        <v>0.75</v>
      </c>
      <c r="AB31" s="117">
        <v>15</v>
      </c>
      <c r="AC31" s="117">
        <v>21</v>
      </c>
      <c r="AD31" s="117">
        <f t="shared" si="27"/>
        <v>36</v>
      </c>
      <c r="AE31" s="118">
        <f t="shared" si="12"/>
        <v>0.41666666666666669</v>
      </c>
      <c r="AF31" s="117">
        <v>9</v>
      </c>
      <c r="AG31" s="117">
        <v>0</v>
      </c>
      <c r="AH31" s="117">
        <v>20</v>
      </c>
      <c r="AI31" s="117">
        <v>0</v>
      </c>
      <c r="AJ31" s="117">
        <v>5</v>
      </c>
      <c r="AK31" s="117">
        <v>2</v>
      </c>
      <c r="AL31" s="117">
        <f t="shared" si="19"/>
        <v>36</v>
      </c>
      <c r="AN31" s="121">
        <v>5000</v>
      </c>
      <c r="AO31" s="121">
        <v>23000</v>
      </c>
      <c r="AP31" s="121">
        <v>12850.243902439024</v>
      </c>
    </row>
    <row r="32" spans="1:42" s="120" customFormat="1" ht="15" x14ac:dyDescent="0.2">
      <c r="A32" s="114">
        <v>2.52</v>
      </c>
      <c r="B32" s="115"/>
      <c r="C32" s="116" t="s">
        <v>75</v>
      </c>
      <c r="D32" s="117">
        <v>12</v>
      </c>
      <c r="E32" s="117">
        <v>6</v>
      </c>
      <c r="F32" s="118">
        <f t="shared" si="5"/>
        <v>0.5</v>
      </c>
      <c r="G32" s="117">
        <v>4</v>
      </c>
      <c r="H32" s="117">
        <v>0</v>
      </c>
      <c r="I32" s="117">
        <v>2</v>
      </c>
      <c r="J32" s="117">
        <v>1</v>
      </c>
      <c r="K32" s="117">
        <v>0</v>
      </c>
      <c r="L32" s="117">
        <v>1</v>
      </c>
      <c r="M32" s="117">
        <v>0</v>
      </c>
      <c r="N32" s="117">
        <v>0</v>
      </c>
      <c r="O32" s="117">
        <v>0</v>
      </c>
      <c r="P32" s="117">
        <f t="shared" si="14"/>
        <v>2</v>
      </c>
      <c r="Q32" s="119">
        <f t="shared" si="15"/>
        <v>6</v>
      </c>
      <c r="R32" s="117">
        <v>0</v>
      </c>
      <c r="S32" s="117">
        <v>4</v>
      </c>
      <c r="T32" s="117">
        <v>0</v>
      </c>
      <c r="U32" s="117">
        <f t="shared" si="16"/>
        <v>4</v>
      </c>
      <c r="V32" s="118">
        <f t="shared" si="7"/>
        <v>0.66666666666666663</v>
      </c>
      <c r="W32" s="118">
        <f t="shared" si="8"/>
        <v>0.66666666666666663</v>
      </c>
      <c r="X32" s="117">
        <v>1</v>
      </c>
      <c r="Y32" s="117">
        <v>3</v>
      </c>
      <c r="Z32" s="117">
        <f t="shared" ref="Z32" si="32">SUM(X32:Y32)</f>
        <v>4</v>
      </c>
      <c r="AA32" s="118">
        <f t="shared" si="10"/>
        <v>0.25</v>
      </c>
      <c r="AB32" s="117">
        <v>1</v>
      </c>
      <c r="AC32" s="117">
        <v>3</v>
      </c>
      <c r="AD32" s="117">
        <f t="shared" si="27"/>
        <v>4</v>
      </c>
      <c r="AE32" s="118">
        <f t="shared" si="12"/>
        <v>0.25</v>
      </c>
      <c r="AF32" s="117">
        <v>1</v>
      </c>
      <c r="AG32" s="117">
        <v>0</v>
      </c>
      <c r="AH32" s="117">
        <v>3</v>
      </c>
      <c r="AI32" s="117">
        <v>0</v>
      </c>
      <c r="AJ32" s="117">
        <v>0</v>
      </c>
      <c r="AK32" s="117">
        <v>0</v>
      </c>
      <c r="AL32" s="117">
        <f t="shared" si="19"/>
        <v>4</v>
      </c>
      <c r="AN32" s="121">
        <v>8600</v>
      </c>
      <c r="AO32" s="121">
        <v>15000</v>
      </c>
      <c r="AP32" s="121">
        <v>12150</v>
      </c>
    </row>
    <row r="33" spans="1:42" x14ac:dyDescent="0.2">
      <c r="A33" s="94">
        <v>2.6</v>
      </c>
      <c r="B33" s="78"/>
      <c r="C33" s="79" t="s">
        <v>76</v>
      </c>
      <c r="D33" s="82">
        <v>3</v>
      </c>
      <c r="E33" s="82">
        <v>3</v>
      </c>
      <c r="F33" s="84">
        <f t="shared" si="5"/>
        <v>1</v>
      </c>
      <c r="G33" s="82">
        <v>3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f t="shared" si="14"/>
        <v>0</v>
      </c>
      <c r="Q33" s="83">
        <f t="shared" si="15"/>
        <v>3</v>
      </c>
      <c r="R33" s="95">
        <v>0</v>
      </c>
      <c r="S33" s="82">
        <v>3</v>
      </c>
      <c r="T33" s="82">
        <v>0</v>
      </c>
      <c r="U33" s="82">
        <f t="shared" si="16"/>
        <v>3</v>
      </c>
      <c r="V33" s="84">
        <f t="shared" si="7"/>
        <v>1</v>
      </c>
      <c r="W33" s="84">
        <f t="shared" si="8"/>
        <v>1</v>
      </c>
      <c r="X33" s="82">
        <v>2</v>
      </c>
      <c r="Y33" s="82">
        <v>1</v>
      </c>
      <c r="Z33" s="82">
        <f t="shared" si="26"/>
        <v>3</v>
      </c>
      <c r="AA33" s="84">
        <f t="shared" si="10"/>
        <v>0.66666666666666663</v>
      </c>
      <c r="AB33" s="82">
        <v>2</v>
      </c>
      <c r="AC33" s="82">
        <v>1</v>
      </c>
      <c r="AD33" s="82">
        <f t="shared" si="27"/>
        <v>3</v>
      </c>
      <c r="AE33" s="84">
        <f t="shared" si="12"/>
        <v>0.66666666666666663</v>
      </c>
      <c r="AF33" s="82">
        <v>0</v>
      </c>
      <c r="AG33" s="82">
        <v>0</v>
      </c>
      <c r="AH33" s="82">
        <v>3</v>
      </c>
      <c r="AI33" s="82">
        <v>0</v>
      </c>
      <c r="AJ33" s="82">
        <v>0</v>
      </c>
      <c r="AK33" s="82">
        <v>0</v>
      </c>
      <c r="AL33" s="82">
        <f t="shared" si="19"/>
        <v>3</v>
      </c>
      <c r="AN33" s="85">
        <v>9000</v>
      </c>
      <c r="AO33" s="85">
        <v>20000</v>
      </c>
      <c r="AP33" s="85">
        <v>16000</v>
      </c>
    </row>
    <row r="34" spans="1:42" x14ac:dyDescent="0.2">
      <c r="A34" s="94">
        <v>2.7</v>
      </c>
      <c r="B34" s="78"/>
      <c r="C34" s="79" t="s">
        <v>77</v>
      </c>
      <c r="D34" s="82">
        <v>1</v>
      </c>
      <c r="E34" s="82">
        <v>0</v>
      </c>
      <c r="F34" s="84">
        <f t="shared" si="5"/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f t="shared" si="14"/>
        <v>0</v>
      </c>
      <c r="Q34" s="83">
        <f t="shared" si="15"/>
        <v>0</v>
      </c>
      <c r="R34" s="95">
        <v>0</v>
      </c>
      <c r="S34" s="82">
        <v>0</v>
      </c>
      <c r="T34" s="82">
        <v>0</v>
      </c>
      <c r="U34" s="82">
        <f t="shared" si="16"/>
        <v>0</v>
      </c>
      <c r="V34" s="84" t="s">
        <v>17</v>
      </c>
      <c r="W34" s="84" t="s">
        <v>17</v>
      </c>
      <c r="X34" s="82">
        <v>0</v>
      </c>
      <c r="Y34" s="82">
        <v>0</v>
      </c>
      <c r="Z34" s="82">
        <f t="shared" si="26"/>
        <v>0</v>
      </c>
      <c r="AA34" s="84" t="s">
        <v>17</v>
      </c>
      <c r="AB34" s="82">
        <v>0</v>
      </c>
      <c r="AC34" s="82">
        <v>0</v>
      </c>
      <c r="AD34" s="82">
        <f t="shared" si="27"/>
        <v>0</v>
      </c>
      <c r="AE34" s="84" t="s">
        <v>17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f t="shared" si="19"/>
        <v>0</v>
      </c>
      <c r="AN34" s="85"/>
      <c r="AO34" s="85"/>
      <c r="AP34" s="85"/>
    </row>
    <row r="35" spans="1:42" x14ac:dyDescent="0.2">
      <c r="A35" s="94">
        <v>2.8</v>
      </c>
      <c r="B35" s="78"/>
      <c r="C35" s="79" t="s">
        <v>78</v>
      </c>
      <c r="D35" s="82">
        <v>25</v>
      </c>
      <c r="E35" s="82">
        <v>25</v>
      </c>
      <c r="F35" s="84">
        <f t="shared" si="5"/>
        <v>1</v>
      </c>
      <c r="G35" s="82">
        <v>18</v>
      </c>
      <c r="H35" s="82">
        <v>1</v>
      </c>
      <c r="I35" s="82">
        <v>6</v>
      </c>
      <c r="J35" s="82">
        <v>1</v>
      </c>
      <c r="K35" s="82">
        <v>3</v>
      </c>
      <c r="L35" s="82">
        <v>1</v>
      </c>
      <c r="M35" s="82">
        <v>0</v>
      </c>
      <c r="N35" s="82">
        <v>0</v>
      </c>
      <c r="O35" s="82">
        <v>1</v>
      </c>
      <c r="P35" s="82">
        <f t="shared" si="14"/>
        <v>6</v>
      </c>
      <c r="Q35" s="83">
        <f t="shared" si="15"/>
        <v>25</v>
      </c>
      <c r="R35" s="95">
        <v>0</v>
      </c>
      <c r="S35" s="82">
        <v>18</v>
      </c>
      <c r="T35" s="82">
        <v>0</v>
      </c>
      <c r="U35" s="82">
        <f t="shared" si="16"/>
        <v>18</v>
      </c>
      <c r="V35" s="84">
        <f t="shared" si="7"/>
        <v>0.75</v>
      </c>
      <c r="W35" s="84">
        <f t="shared" si="8"/>
        <v>0.75</v>
      </c>
      <c r="X35" s="82">
        <v>13</v>
      </c>
      <c r="Y35" s="82">
        <v>5</v>
      </c>
      <c r="Z35" s="82">
        <f t="shared" si="26"/>
        <v>18</v>
      </c>
      <c r="AA35" s="84">
        <f t="shared" si="10"/>
        <v>0.72222222222222221</v>
      </c>
      <c r="AB35" s="82">
        <v>13</v>
      </c>
      <c r="AC35" s="82">
        <v>5</v>
      </c>
      <c r="AD35" s="82">
        <f t="shared" si="27"/>
        <v>18</v>
      </c>
      <c r="AE35" s="84">
        <f t="shared" si="12"/>
        <v>0.72222222222222221</v>
      </c>
      <c r="AF35" s="82">
        <v>0</v>
      </c>
      <c r="AG35" s="82">
        <v>0</v>
      </c>
      <c r="AH35" s="82">
        <v>18</v>
      </c>
      <c r="AI35" s="82">
        <v>0</v>
      </c>
      <c r="AJ35" s="82">
        <v>0</v>
      </c>
      <c r="AK35" s="82">
        <v>0</v>
      </c>
      <c r="AL35" s="82">
        <f t="shared" si="19"/>
        <v>18</v>
      </c>
      <c r="AN35" s="85">
        <v>12500</v>
      </c>
      <c r="AO35" s="85">
        <v>25000</v>
      </c>
      <c r="AP35" s="85">
        <v>15611.111111111111</v>
      </c>
    </row>
    <row r="36" spans="1:42" x14ac:dyDescent="0.2">
      <c r="A36" s="94">
        <v>2.9</v>
      </c>
      <c r="B36" s="78"/>
      <c r="C36" s="79" t="s">
        <v>79</v>
      </c>
      <c r="D36" s="82">
        <v>49</v>
      </c>
      <c r="E36" s="82">
        <v>49</v>
      </c>
      <c r="F36" s="84">
        <f t="shared" si="5"/>
        <v>1</v>
      </c>
      <c r="G36" s="82">
        <v>44</v>
      </c>
      <c r="H36" s="82">
        <v>1</v>
      </c>
      <c r="I36" s="82">
        <v>4</v>
      </c>
      <c r="J36" s="82">
        <v>2</v>
      </c>
      <c r="K36" s="82">
        <v>1</v>
      </c>
      <c r="L36" s="82">
        <v>1</v>
      </c>
      <c r="M36" s="82">
        <v>0</v>
      </c>
      <c r="N36" s="82">
        <v>0</v>
      </c>
      <c r="O36" s="82">
        <v>0</v>
      </c>
      <c r="P36" s="82">
        <f t="shared" si="14"/>
        <v>4</v>
      </c>
      <c r="Q36" s="83">
        <f t="shared" si="15"/>
        <v>49</v>
      </c>
      <c r="R36" s="95">
        <v>0</v>
      </c>
      <c r="S36" s="82">
        <v>44</v>
      </c>
      <c r="T36" s="82">
        <v>0</v>
      </c>
      <c r="U36" s="82">
        <f t="shared" si="16"/>
        <v>44</v>
      </c>
      <c r="V36" s="84">
        <f t="shared" si="7"/>
        <v>0.91666666666666663</v>
      </c>
      <c r="W36" s="84">
        <f t="shared" si="8"/>
        <v>0.91666666666666663</v>
      </c>
      <c r="X36" s="82">
        <v>43</v>
      </c>
      <c r="Y36" s="82">
        <v>1</v>
      </c>
      <c r="Z36" s="82">
        <f t="shared" si="26"/>
        <v>44</v>
      </c>
      <c r="AA36" s="84">
        <f t="shared" si="10"/>
        <v>0.97727272727272729</v>
      </c>
      <c r="AB36" s="82">
        <v>37</v>
      </c>
      <c r="AC36" s="82">
        <v>7</v>
      </c>
      <c r="AD36" s="82">
        <f t="shared" si="27"/>
        <v>44</v>
      </c>
      <c r="AE36" s="84">
        <f t="shared" si="12"/>
        <v>0.84090909090909094</v>
      </c>
      <c r="AF36" s="82">
        <v>0</v>
      </c>
      <c r="AG36" s="82">
        <v>0</v>
      </c>
      <c r="AH36" s="82">
        <v>44</v>
      </c>
      <c r="AI36" s="82">
        <v>0</v>
      </c>
      <c r="AJ36" s="82">
        <v>0</v>
      </c>
      <c r="AK36" s="82">
        <v>0</v>
      </c>
      <c r="AL36" s="82">
        <f t="shared" si="19"/>
        <v>44</v>
      </c>
      <c r="AN36" s="85">
        <v>9000</v>
      </c>
      <c r="AO36" s="85">
        <v>25000</v>
      </c>
      <c r="AP36" s="85">
        <v>17215.56818181818</v>
      </c>
    </row>
    <row r="37" spans="1:42" x14ac:dyDescent="0.2">
      <c r="A37" s="122">
        <v>2.1</v>
      </c>
      <c r="B37" s="97"/>
      <c r="C37" s="98" t="s">
        <v>80</v>
      </c>
      <c r="D37" s="99">
        <v>17</v>
      </c>
      <c r="E37" s="99">
        <v>16</v>
      </c>
      <c r="F37" s="100">
        <f t="shared" si="5"/>
        <v>0.94117647058823528</v>
      </c>
      <c r="G37" s="101">
        <v>15</v>
      </c>
      <c r="H37" s="101">
        <v>1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f t="shared" si="14"/>
        <v>0</v>
      </c>
      <c r="Q37" s="102">
        <f t="shared" si="15"/>
        <v>16</v>
      </c>
      <c r="R37" s="103">
        <v>1</v>
      </c>
      <c r="S37" s="101">
        <v>14</v>
      </c>
      <c r="T37" s="101">
        <v>0</v>
      </c>
      <c r="U37" s="101">
        <f t="shared" si="16"/>
        <v>15</v>
      </c>
      <c r="V37" s="104">
        <f t="shared" si="7"/>
        <v>1</v>
      </c>
      <c r="W37" s="104">
        <f t="shared" si="8"/>
        <v>1</v>
      </c>
      <c r="X37" s="101">
        <v>11</v>
      </c>
      <c r="Y37" s="101">
        <v>4</v>
      </c>
      <c r="Z37" s="101">
        <f t="shared" si="26"/>
        <v>15</v>
      </c>
      <c r="AA37" s="104">
        <f t="shared" si="10"/>
        <v>0.73333333333333328</v>
      </c>
      <c r="AB37" s="101">
        <v>12</v>
      </c>
      <c r="AC37" s="101">
        <v>3</v>
      </c>
      <c r="AD37" s="101">
        <f t="shared" si="27"/>
        <v>15</v>
      </c>
      <c r="AE37" s="104">
        <f t="shared" si="12"/>
        <v>0.8</v>
      </c>
      <c r="AF37" s="101">
        <v>2</v>
      </c>
      <c r="AG37" s="101">
        <v>2</v>
      </c>
      <c r="AH37" s="101">
        <v>11</v>
      </c>
      <c r="AI37" s="101">
        <v>0</v>
      </c>
      <c r="AJ37" s="101">
        <v>0</v>
      </c>
      <c r="AK37" s="101">
        <v>0</v>
      </c>
      <c r="AL37" s="101">
        <f t="shared" si="19"/>
        <v>15</v>
      </c>
      <c r="AN37" s="105">
        <v>9000</v>
      </c>
      <c r="AO37" s="105">
        <v>20000</v>
      </c>
      <c r="AP37" s="105">
        <v>15370</v>
      </c>
    </row>
    <row r="38" spans="1:42" s="1" customFormat="1" x14ac:dyDescent="0.2">
      <c r="A38" s="106">
        <v>3</v>
      </c>
      <c r="B38" s="107" t="s">
        <v>81</v>
      </c>
      <c r="C38" s="108"/>
      <c r="D38" s="109">
        <f t="shared" ref="D38:E38" si="33">SUM(D39:D44)</f>
        <v>389</v>
      </c>
      <c r="E38" s="109">
        <f t="shared" si="33"/>
        <v>354</v>
      </c>
      <c r="F38" s="110">
        <f>+E38/D38</f>
        <v>0.91002570694087404</v>
      </c>
      <c r="G38" s="111">
        <f t="shared" ref="G38:P38" si="34">SUM(G39:G44)</f>
        <v>307</v>
      </c>
      <c r="H38" s="111">
        <f t="shared" si="34"/>
        <v>9</v>
      </c>
      <c r="I38" s="111">
        <f t="shared" si="34"/>
        <v>38</v>
      </c>
      <c r="J38" s="109">
        <f t="shared" si="34"/>
        <v>19</v>
      </c>
      <c r="K38" s="109">
        <f t="shared" si="34"/>
        <v>6</v>
      </c>
      <c r="L38" s="109">
        <f t="shared" si="34"/>
        <v>7</v>
      </c>
      <c r="M38" s="109">
        <f t="shared" si="34"/>
        <v>1</v>
      </c>
      <c r="N38" s="109">
        <f t="shared" si="34"/>
        <v>2</v>
      </c>
      <c r="O38" s="109">
        <f t="shared" si="34"/>
        <v>3</v>
      </c>
      <c r="P38" s="111">
        <f t="shared" si="34"/>
        <v>38</v>
      </c>
      <c r="Q38" s="73">
        <f t="shared" si="15"/>
        <v>354</v>
      </c>
      <c r="R38" s="111">
        <f t="shared" ref="R38:T38" si="35">SUM(R39:R44)</f>
        <v>2</v>
      </c>
      <c r="S38" s="111">
        <f t="shared" si="35"/>
        <v>301</v>
      </c>
      <c r="T38" s="111">
        <f t="shared" si="35"/>
        <v>4</v>
      </c>
      <c r="U38" s="111">
        <f>SUM(U39:U44)</f>
        <v>307</v>
      </c>
      <c r="V38" s="112">
        <f t="shared" si="7"/>
        <v>0.88529411764705879</v>
      </c>
      <c r="W38" s="112">
        <f t="shared" si="8"/>
        <v>0.8970588235294118</v>
      </c>
      <c r="X38" s="109">
        <f t="shared" ref="X38:Z38" si="36">SUM(X39:X44)</f>
        <v>247</v>
      </c>
      <c r="Y38" s="109">
        <f t="shared" si="36"/>
        <v>60</v>
      </c>
      <c r="Z38" s="109">
        <f t="shared" si="36"/>
        <v>307</v>
      </c>
      <c r="AA38" s="112">
        <f t="shared" si="10"/>
        <v>0.80456026058631924</v>
      </c>
      <c r="AB38" s="109">
        <f t="shared" ref="AB38:AD38" si="37">SUM(AB39:AB44)</f>
        <v>272</v>
      </c>
      <c r="AC38" s="109">
        <f t="shared" si="37"/>
        <v>35</v>
      </c>
      <c r="AD38" s="109">
        <f t="shared" si="37"/>
        <v>307</v>
      </c>
      <c r="AE38" s="112">
        <f t="shared" si="12"/>
        <v>0.88599348534201949</v>
      </c>
      <c r="AF38" s="109">
        <f t="shared" ref="AF38:AL38" si="38">SUM(AF39:AF44)</f>
        <v>7</v>
      </c>
      <c r="AG38" s="109">
        <f t="shared" si="38"/>
        <v>25</v>
      </c>
      <c r="AH38" s="109">
        <f t="shared" si="38"/>
        <v>264</v>
      </c>
      <c r="AI38" s="109">
        <f t="shared" si="38"/>
        <v>0</v>
      </c>
      <c r="AJ38" s="109">
        <f t="shared" si="38"/>
        <v>7</v>
      </c>
      <c r="AK38" s="109">
        <f t="shared" si="38"/>
        <v>4</v>
      </c>
      <c r="AL38" s="109">
        <f t="shared" si="38"/>
        <v>307</v>
      </c>
      <c r="AN38" s="113">
        <v>5000</v>
      </c>
      <c r="AO38" s="113">
        <v>50000</v>
      </c>
      <c r="AP38" s="113">
        <v>17494.710307057554</v>
      </c>
    </row>
    <row r="39" spans="1:42" x14ac:dyDescent="0.2">
      <c r="A39" s="94">
        <v>3.1</v>
      </c>
      <c r="B39" s="78"/>
      <c r="C39" s="79" t="s">
        <v>82</v>
      </c>
      <c r="D39" s="82">
        <v>91</v>
      </c>
      <c r="E39" s="82">
        <v>87</v>
      </c>
      <c r="F39" s="84">
        <f t="shared" si="5"/>
        <v>0.95604395604395609</v>
      </c>
      <c r="G39" s="82">
        <v>81</v>
      </c>
      <c r="H39" s="82">
        <v>3</v>
      </c>
      <c r="I39" s="82">
        <v>3</v>
      </c>
      <c r="J39" s="82">
        <v>2</v>
      </c>
      <c r="K39" s="82">
        <v>0</v>
      </c>
      <c r="L39" s="82">
        <v>1</v>
      </c>
      <c r="M39" s="82">
        <v>0</v>
      </c>
      <c r="N39" s="82">
        <v>0</v>
      </c>
      <c r="O39" s="82">
        <v>0</v>
      </c>
      <c r="P39" s="82">
        <f t="shared" si="14"/>
        <v>3</v>
      </c>
      <c r="Q39" s="83">
        <f t="shared" si="15"/>
        <v>87</v>
      </c>
      <c r="R39" s="82">
        <v>0</v>
      </c>
      <c r="S39" s="82">
        <v>81</v>
      </c>
      <c r="T39" s="82">
        <v>0</v>
      </c>
      <c r="U39" s="82">
        <f t="shared" si="16"/>
        <v>81</v>
      </c>
      <c r="V39" s="84">
        <f t="shared" si="7"/>
        <v>0.9642857142857143</v>
      </c>
      <c r="W39" s="84">
        <f t="shared" si="8"/>
        <v>0.9642857142857143</v>
      </c>
      <c r="X39" s="82">
        <v>75</v>
      </c>
      <c r="Y39" s="82">
        <v>6</v>
      </c>
      <c r="Z39" s="82">
        <f t="shared" ref="Z39:Z46" si="39">SUM(X39:Y39)</f>
        <v>81</v>
      </c>
      <c r="AA39" s="84">
        <f t="shared" si="10"/>
        <v>0.92592592592592593</v>
      </c>
      <c r="AB39" s="82">
        <v>75</v>
      </c>
      <c r="AC39" s="82">
        <v>6</v>
      </c>
      <c r="AD39" s="82">
        <f t="shared" si="27"/>
        <v>81</v>
      </c>
      <c r="AE39" s="84">
        <f t="shared" si="12"/>
        <v>0.92592592592592593</v>
      </c>
      <c r="AF39" s="82">
        <v>2</v>
      </c>
      <c r="AG39" s="82">
        <v>2</v>
      </c>
      <c r="AH39" s="82">
        <v>73</v>
      </c>
      <c r="AI39" s="82">
        <v>0</v>
      </c>
      <c r="AJ39" s="82">
        <v>2</v>
      </c>
      <c r="AK39" s="82">
        <v>2</v>
      </c>
      <c r="AL39" s="82">
        <f t="shared" si="19"/>
        <v>81</v>
      </c>
      <c r="AN39" s="85">
        <v>10000</v>
      </c>
      <c r="AO39" s="85">
        <v>37000</v>
      </c>
      <c r="AP39" s="85">
        <v>17851.85185185185</v>
      </c>
    </row>
    <row r="40" spans="1:42" x14ac:dyDescent="0.2">
      <c r="A40" s="94">
        <v>3.2</v>
      </c>
      <c r="B40" s="78"/>
      <c r="C40" s="79" t="s">
        <v>83</v>
      </c>
      <c r="D40" s="82">
        <v>58</v>
      </c>
      <c r="E40" s="82">
        <v>54</v>
      </c>
      <c r="F40" s="84">
        <f t="shared" si="5"/>
        <v>0.93103448275862066</v>
      </c>
      <c r="G40" s="82">
        <v>42</v>
      </c>
      <c r="H40" s="82">
        <v>1</v>
      </c>
      <c r="I40" s="82">
        <v>11</v>
      </c>
      <c r="J40" s="82">
        <v>6</v>
      </c>
      <c r="K40" s="82">
        <v>3</v>
      </c>
      <c r="L40" s="82">
        <v>1</v>
      </c>
      <c r="M40" s="82">
        <v>0</v>
      </c>
      <c r="N40" s="82">
        <v>0</v>
      </c>
      <c r="O40" s="82">
        <v>1</v>
      </c>
      <c r="P40" s="82">
        <f t="shared" si="14"/>
        <v>11</v>
      </c>
      <c r="Q40" s="83">
        <f t="shared" si="15"/>
        <v>54</v>
      </c>
      <c r="R40" s="82">
        <v>0</v>
      </c>
      <c r="S40" s="82">
        <v>42</v>
      </c>
      <c r="T40" s="82">
        <v>0</v>
      </c>
      <c r="U40" s="82">
        <f t="shared" si="16"/>
        <v>42</v>
      </c>
      <c r="V40" s="84">
        <f t="shared" si="7"/>
        <v>0.79245283018867929</v>
      </c>
      <c r="W40" s="84">
        <f t="shared" si="8"/>
        <v>0.79245283018867929</v>
      </c>
      <c r="X40" s="82">
        <v>32</v>
      </c>
      <c r="Y40" s="82">
        <v>10</v>
      </c>
      <c r="Z40" s="82">
        <f t="shared" si="39"/>
        <v>42</v>
      </c>
      <c r="AA40" s="84">
        <f t="shared" si="10"/>
        <v>0.76190476190476186</v>
      </c>
      <c r="AB40" s="82">
        <v>38</v>
      </c>
      <c r="AC40" s="82">
        <v>4</v>
      </c>
      <c r="AD40" s="82">
        <f t="shared" si="27"/>
        <v>42</v>
      </c>
      <c r="AE40" s="84">
        <f t="shared" si="12"/>
        <v>0.90476190476190477</v>
      </c>
      <c r="AF40" s="82">
        <v>2</v>
      </c>
      <c r="AG40" s="82">
        <v>3</v>
      </c>
      <c r="AH40" s="82">
        <v>36</v>
      </c>
      <c r="AI40" s="82">
        <v>0</v>
      </c>
      <c r="AJ40" s="82">
        <v>1</v>
      </c>
      <c r="AK40" s="82">
        <v>0</v>
      </c>
      <c r="AL40" s="82">
        <f t="shared" si="19"/>
        <v>42</v>
      </c>
      <c r="AN40" s="85">
        <v>8340</v>
      </c>
      <c r="AO40" s="85">
        <v>35000</v>
      </c>
      <c r="AP40" s="85">
        <v>18653.684210526317</v>
      </c>
    </row>
    <row r="41" spans="1:42" x14ac:dyDescent="0.2">
      <c r="A41" s="94">
        <v>3.3</v>
      </c>
      <c r="B41" s="78"/>
      <c r="C41" s="79" t="s">
        <v>84</v>
      </c>
      <c r="D41" s="82">
        <v>113</v>
      </c>
      <c r="E41" s="82">
        <v>99</v>
      </c>
      <c r="F41" s="84">
        <f t="shared" si="5"/>
        <v>0.87610619469026552</v>
      </c>
      <c r="G41" s="82">
        <v>84</v>
      </c>
      <c r="H41" s="82">
        <v>0</v>
      </c>
      <c r="I41" s="82">
        <v>15</v>
      </c>
      <c r="J41" s="82">
        <v>7</v>
      </c>
      <c r="K41" s="82">
        <v>2</v>
      </c>
      <c r="L41" s="82">
        <v>3</v>
      </c>
      <c r="M41" s="82">
        <v>1</v>
      </c>
      <c r="N41" s="82">
        <v>0</v>
      </c>
      <c r="O41" s="82">
        <v>2</v>
      </c>
      <c r="P41" s="82">
        <f t="shared" si="14"/>
        <v>15</v>
      </c>
      <c r="Q41" s="83">
        <f t="shared" si="15"/>
        <v>99</v>
      </c>
      <c r="R41" s="82">
        <v>1</v>
      </c>
      <c r="S41" s="82">
        <v>82</v>
      </c>
      <c r="T41" s="82">
        <v>1</v>
      </c>
      <c r="U41" s="82">
        <f t="shared" si="16"/>
        <v>84</v>
      </c>
      <c r="V41" s="84">
        <f t="shared" si="7"/>
        <v>0.84536082474226804</v>
      </c>
      <c r="W41" s="84">
        <f t="shared" si="8"/>
        <v>0.85567010309278346</v>
      </c>
      <c r="X41" s="82">
        <v>63</v>
      </c>
      <c r="Y41" s="82">
        <v>21</v>
      </c>
      <c r="Z41" s="82">
        <f t="shared" si="39"/>
        <v>84</v>
      </c>
      <c r="AA41" s="84">
        <f t="shared" si="10"/>
        <v>0.75</v>
      </c>
      <c r="AB41" s="82">
        <v>70</v>
      </c>
      <c r="AC41" s="82">
        <v>14</v>
      </c>
      <c r="AD41" s="82">
        <f t="shared" si="27"/>
        <v>84</v>
      </c>
      <c r="AE41" s="84">
        <f t="shared" si="12"/>
        <v>0.83333333333333337</v>
      </c>
      <c r="AF41" s="82">
        <v>2</v>
      </c>
      <c r="AG41" s="82">
        <v>11</v>
      </c>
      <c r="AH41" s="82">
        <v>69</v>
      </c>
      <c r="AI41" s="82">
        <v>0</v>
      </c>
      <c r="AJ41" s="82">
        <v>0</v>
      </c>
      <c r="AK41" s="82">
        <v>2</v>
      </c>
      <c r="AL41" s="82">
        <f t="shared" si="19"/>
        <v>84</v>
      </c>
      <c r="AN41" s="85">
        <v>5000</v>
      </c>
      <c r="AO41" s="85">
        <v>50000</v>
      </c>
      <c r="AP41" s="85">
        <v>17445.238095238095</v>
      </c>
    </row>
    <row r="42" spans="1:42" x14ac:dyDescent="0.2">
      <c r="A42" s="94">
        <v>3.4</v>
      </c>
      <c r="B42" s="78"/>
      <c r="C42" s="79" t="s">
        <v>85</v>
      </c>
      <c r="D42" s="82">
        <v>92</v>
      </c>
      <c r="E42" s="82">
        <v>83</v>
      </c>
      <c r="F42" s="84">
        <f t="shared" si="5"/>
        <v>0.90217391304347827</v>
      </c>
      <c r="G42" s="82">
        <v>75</v>
      </c>
      <c r="H42" s="82">
        <v>3</v>
      </c>
      <c r="I42" s="82">
        <v>5</v>
      </c>
      <c r="J42" s="82">
        <v>1</v>
      </c>
      <c r="K42" s="82">
        <v>1</v>
      </c>
      <c r="L42" s="82">
        <v>2</v>
      </c>
      <c r="M42" s="82">
        <v>0</v>
      </c>
      <c r="N42" s="82">
        <v>1</v>
      </c>
      <c r="O42" s="82">
        <v>0</v>
      </c>
      <c r="P42" s="82">
        <f t="shared" si="14"/>
        <v>5</v>
      </c>
      <c r="Q42" s="83">
        <f t="shared" si="15"/>
        <v>83</v>
      </c>
      <c r="R42" s="82">
        <v>1</v>
      </c>
      <c r="S42" s="82">
        <v>71</v>
      </c>
      <c r="T42" s="82">
        <v>3</v>
      </c>
      <c r="U42" s="82">
        <f t="shared" si="16"/>
        <v>75</v>
      </c>
      <c r="V42" s="84">
        <f t="shared" si="7"/>
        <v>0.91025641025641024</v>
      </c>
      <c r="W42" s="84">
        <f t="shared" si="8"/>
        <v>0.94871794871794868</v>
      </c>
      <c r="X42" s="82">
        <v>61</v>
      </c>
      <c r="Y42" s="82">
        <v>14</v>
      </c>
      <c r="Z42" s="82">
        <f t="shared" si="39"/>
        <v>75</v>
      </c>
      <c r="AA42" s="84">
        <f t="shared" si="10"/>
        <v>0.81333333333333335</v>
      </c>
      <c r="AB42" s="82">
        <v>69</v>
      </c>
      <c r="AC42" s="82">
        <v>6</v>
      </c>
      <c r="AD42" s="82">
        <f t="shared" si="27"/>
        <v>75</v>
      </c>
      <c r="AE42" s="84">
        <f t="shared" si="12"/>
        <v>0.92</v>
      </c>
      <c r="AF42" s="82">
        <v>1</v>
      </c>
      <c r="AG42" s="82">
        <v>7</v>
      </c>
      <c r="AH42" s="82">
        <v>64</v>
      </c>
      <c r="AI42" s="82">
        <v>0</v>
      </c>
      <c r="AJ42" s="82">
        <v>3</v>
      </c>
      <c r="AK42" s="82">
        <v>0</v>
      </c>
      <c r="AL42" s="82">
        <f t="shared" si="19"/>
        <v>75</v>
      </c>
      <c r="AN42" s="85">
        <v>14000</v>
      </c>
      <c r="AO42" s="85">
        <v>32000</v>
      </c>
      <c r="AP42" s="85">
        <v>18760.344827586207</v>
      </c>
    </row>
    <row r="43" spans="1:42" x14ac:dyDescent="0.2">
      <c r="A43" s="94">
        <v>3.5</v>
      </c>
      <c r="B43" s="78"/>
      <c r="C43" s="79" t="s">
        <v>86</v>
      </c>
      <c r="D43" s="82">
        <v>18</v>
      </c>
      <c r="E43" s="82">
        <v>17</v>
      </c>
      <c r="F43" s="84">
        <f>+E43/D43</f>
        <v>0.94444444444444442</v>
      </c>
      <c r="G43" s="82">
        <v>14</v>
      </c>
      <c r="H43" s="82">
        <v>1</v>
      </c>
      <c r="I43" s="82">
        <v>2</v>
      </c>
      <c r="J43" s="82">
        <v>1</v>
      </c>
      <c r="K43" s="82">
        <v>0</v>
      </c>
      <c r="L43" s="82">
        <v>0</v>
      </c>
      <c r="M43" s="82">
        <v>0</v>
      </c>
      <c r="N43" s="82">
        <v>1</v>
      </c>
      <c r="O43" s="82">
        <v>0</v>
      </c>
      <c r="P43" s="82">
        <f t="shared" si="14"/>
        <v>2</v>
      </c>
      <c r="Q43" s="83">
        <f t="shared" si="15"/>
        <v>17</v>
      </c>
      <c r="R43" s="82">
        <v>0</v>
      </c>
      <c r="S43" s="82">
        <v>14</v>
      </c>
      <c r="T43" s="82">
        <v>0</v>
      </c>
      <c r="U43" s="82">
        <f t="shared" si="16"/>
        <v>14</v>
      </c>
      <c r="V43" s="84">
        <f t="shared" si="7"/>
        <v>0.93333333333333335</v>
      </c>
      <c r="W43" s="84">
        <f t="shared" si="8"/>
        <v>0.93333333333333335</v>
      </c>
      <c r="X43" s="82">
        <v>10</v>
      </c>
      <c r="Y43" s="82">
        <v>4</v>
      </c>
      <c r="Z43" s="82">
        <f t="shared" si="39"/>
        <v>14</v>
      </c>
      <c r="AA43" s="84">
        <f t="shared" si="10"/>
        <v>0.7142857142857143</v>
      </c>
      <c r="AB43" s="82">
        <v>13</v>
      </c>
      <c r="AC43" s="82">
        <v>1</v>
      </c>
      <c r="AD43" s="82">
        <f t="shared" si="27"/>
        <v>14</v>
      </c>
      <c r="AE43" s="84">
        <f t="shared" si="12"/>
        <v>0.9285714285714286</v>
      </c>
      <c r="AF43" s="82">
        <v>0</v>
      </c>
      <c r="AG43" s="82">
        <v>0</v>
      </c>
      <c r="AH43" s="82">
        <v>14</v>
      </c>
      <c r="AI43" s="82">
        <v>0</v>
      </c>
      <c r="AJ43" s="82">
        <v>0</v>
      </c>
      <c r="AK43" s="82">
        <v>0</v>
      </c>
      <c r="AL43" s="82">
        <f t="shared" si="19"/>
        <v>14</v>
      </c>
      <c r="AN43" s="85">
        <v>12500</v>
      </c>
      <c r="AO43" s="85">
        <v>20000</v>
      </c>
      <c r="AP43" s="85">
        <v>17057.142857142859</v>
      </c>
    </row>
    <row r="44" spans="1:42" x14ac:dyDescent="0.2">
      <c r="A44" s="96">
        <v>3.6</v>
      </c>
      <c r="B44" s="97"/>
      <c r="C44" s="98" t="s">
        <v>87</v>
      </c>
      <c r="D44" s="99">
        <v>17</v>
      </c>
      <c r="E44" s="99">
        <v>14</v>
      </c>
      <c r="F44" s="100">
        <f t="shared" ref="F44" si="40">+E44/D44</f>
        <v>0.82352941176470584</v>
      </c>
      <c r="G44" s="101">
        <v>11</v>
      </c>
      <c r="H44" s="101">
        <v>1</v>
      </c>
      <c r="I44" s="101">
        <v>2</v>
      </c>
      <c r="J44" s="101">
        <v>2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f t="shared" si="14"/>
        <v>2</v>
      </c>
      <c r="Q44" s="102">
        <f t="shared" si="15"/>
        <v>14</v>
      </c>
      <c r="R44" s="103">
        <v>0</v>
      </c>
      <c r="S44" s="101">
        <v>11</v>
      </c>
      <c r="T44" s="101">
        <v>0</v>
      </c>
      <c r="U44" s="101">
        <f t="shared" si="16"/>
        <v>11</v>
      </c>
      <c r="V44" s="104">
        <f t="shared" si="7"/>
        <v>0.84615384615384615</v>
      </c>
      <c r="W44" s="104">
        <f t="shared" si="8"/>
        <v>0.84615384615384615</v>
      </c>
      <c r="X44" s="101">
        <v>6</v>
      </c>
      <c r="Y44" s="101">
        <v>5</v>
      </c>
      <c r="Z44" s="101">
        <f t="shared" si="39"/>
        <v>11</v>
      </c>
      <c r="AA44" s="104">
        <f t="shared" si="10"/>
        <v>0.54545454545454541</v>
      </c>
      <c r="AB44" s="101">
        <v>7</v>
      </c>
      <c r="AC44" s="101">
        <v>4</v>
      </c>
      <c r="AD44" s="101">
        <f t="shared" si="27"/>
        <v>11</v>
      </c>
      <c r="AE44" s="104">
        <f t="shared" si="12"/>
        <v>0.63636363636363635</v>
      </c>
      <c r="AF44" s="101">
        <v>0</v>
      </c>
      <c r="AG44" s="101">
        <v>2</v>
      </c>
      <c r="AH44" s="101">
        <v>8</v>
      </c>
      <c r="AI44" s="101">
        <v>0</v>
      </c>
      <c r="AJ44" s="101">
        <v>1</v>
      </c>
      <c r="AK44" s="101">
        <v>0</v>
      </c>
      <c r="AL44" s="101">
        <f t="shared" si="19"/>
        <v>11</v>
      </c>
      <c r="AN44" s="105">
        <v>10000</v>
      </c>
      <c r="AO44" s="105">
        <v>20000</v>
      </c>
      <c r="AP44" s="105">
        <v>15200</v>
      </c>
    </row>
    <row r="45" spans="1:42" s="1" customFormat="1" x14ac:dyDescent="0.2">
      <c r="A45" s="106">
        <v>4</v>
      </c>
      <c r="B45" s="107" t="s">
        <v>88</v>
      </c>
      <c r="C45" s="108"/>
      <c r="D45" s="109">
        <v>12</v>
      </c>
      <c r="E45" s="109">
        <v>10</v>
      </c>
      <c r="F45" s="110">
        <f>+E45/D45</f>
        <v>0.83333333333333337</v>
      </c>
      <c r="G45" s="111">
        <v>6</v>
      </c>
      <c r="H45" s="111">
        <v>0</v>
      </c>
      <c r="I45" s="109">
        <v>4</v>
      </c>
      <c r="J45" s="109">
        <v>2</v>
      </c>
      <c r="K45" s="109">
        <v>0</v>
      </c>
      <c r="L45" s="109">
        <v>2</v>
      </c>
      <c r="M45" s="109">
        <v>0</v>
      </c>
      <c r="N45" s="109">
        <v>0</v>
      </c>
      <c r="O45" s="109">
        <v>0</v>
      </c>
      <c r="P45" s="111">
        <f t="shared" si="14"/>
        <v>4</v>
      </c>
      <c r="Q45" s="73">
        <f t="shared" si="15"/>
        <v>10</v>
      </c>
      <c r="R45" s="111">
        <v>2</v>
      </c>
      <c r="S45" s="111">
        <v>3</v>
      </c>
      <c r="T45" s="111">
        <v>1</v>
      </c>
      <c r="U45" s="111">
        <f t="shared" ref="U45" si="41">SUM(U46)</f>
        <v>6</v>
      </c>
      <c r="V45" s="112">
        <f t="shared" si="7"/>
        <v>0.375</v>
      </c>
      <c r="W45" s="112">
        <f t="shared" si="8"/>
        <v>0.5</v>
      </c>
      <c r="X45" s="109">
        <v>5</v>
      </c>
      <c r="Y45" s="109">
        <v>1</v>
      </c>
      <c r="Z45" s="109">
        <f t="shared" ref="Z45" si="42">SUM(Z46)</f>
        <v>6</v>
      </c>
      <c r="AA45" s="112">
        <f t="shared" si="10"/>
        <v>0.83333333333333337</v>
      </c>
      <c r="AB45" s="109">
        <v>3</v>
      </c>
      <c r="AC45" s="109">
        <v>3</v>
      </c>
      <c r="AD45" s="109">
        <f t="shared" ref="AD45" si="43">SUM(AD46)</f>
        <v>6</v>
      </c>
      <c r="AE45" s="112">
        <f t="shared" si="12"/>
        <v>0.5</v>
      </c>
      <c r="AF45" s="109">
        <v>1</v>
      </c>
      <c r="AG45" s="109">
        <v>2</v>
      </c>
      <c r="AH45" s="109">
        <v>2</v>
      </c>
      <c r="AI45" s="109">
        <v>0</v>
      </c>
      <c r="AJ45" s="109">
        <v>1</v>
      </c>
      <c r="AK45" s="109">
        <v>0</v>
      </c>
      <c r="AL45" s="109">
        <f t="shared" ref="AL45" si="44">SUM(AL46)</f>
        <v>6</v>
      </c>
      <c r="AN45" s="113">
        <v>9500</v>
      </c>
      <c r="AO45" s="113">
        <v>20000</v>
      </c>
      <c r="AP45" s="113">
        <v>13916.666666666666</v>
      </c>
    </row>
    <row r="46" spans="1:42" x14ac:dyDescent="0.2">
      <c r="A46" s="96">
        <v>4.0999999999999996</v>
      </c>
      <c r="B46" s="97"/>
      <c r="C46" s="98" t="s">
        <v>89</v>
      </c>
      <c r="D46" s="101">
        <v>12</v>
      </c>
      <c r="E46" s="101">
        <v>10</v>
      </c>
      <c r="F46" s="104">
        <f>+E46/D46</f>
        <v>0.83333333333333337</v>
      </c>
      <c r="G46" s="101">
        <v>6</v>
      </c>
      <c r="H46" s="101">
        <v>0</v>
      </c>
      <c r="I46" s="101">
        <v>4</v>
      </c>
      <c r="J46" s="101">
        <v>2</v>
      </c>
      <c r="K46" s="101">
        <v>0</v>
      </c>
      <c r="L46" s="101">
        <v>2</v>
      </c>
      <c r="M46" s="101">
        <v>0</v>
      </c>
      <c r="N46" s="101">
        <v>0</v>
      </c>
      <c r="O46" s="101">
        <v>0</v>
      </c>
      <c r="P46" s="101">
        <f t="shared" si="14"/>
        <v>4</v>
      </c>
      <c r="Q46" s="102">
        <f t="shared" si="15"/>
        <v>10</v>
      </c>
      <c r="R46" s="103">
        <v>2</v>
      </c>
      <c r="S46" s="101">
        <v>3</v>
      </c>
      <c r="T46" s="101">
        <v>1</v>
      </c>
      <c r="U46" s="101">
        <f t="shared" si="16"/>
        <v>6</v>
      </c>
      <c r="V46" s="104">
        <f t="shared" si="7"/>
        <v>0.375</v>
      </c>
      <c r="W46" s="104">
        <f t="shared" si="8"/>
        <v>0.5</v>
      </c>
      <c r="X46" s="101">
        <v>5</v>
      </c>
      <c r="Y46" s="101">
        <v>1</v>
      </c>
      <c r="Z46" s="101">
        <f t="shared" si="39"/>
        <v>6</v>
      </c>
      <c r="AA46" s="104">
        <f t="shared" si="10"/>
        <v>0.83333333333333337</v>
      </c>
      <c r="AB46" s="101">
        <v>3</v>
      </c>
      <c r="AC46" s="101">
        <v>3</v>
      </c>
      <c r="AD46" s="101">
        <f t="shared" si="27"/>
        <v>6</v>
      </c>
      <c r="AE46" s="104">
        <f t="shared" si="12"/>
        <v>0.5</v>
      </c>
      <c r="AF46" s="101">
        <v>1</v>
      </c>
      <c r="AG46" s="101">
        <v>2</v>
      </c>
      <c r="AH46" s="101">
        <v>2</v>
      </c>
      <c r="AI46" s="101">
        <v>0</v>
      </c>
      <c r="AJ46" s="101">
        <v>1</v>
      </c>
      <c r="AK46" s="101">
        <v>0</v>
      </c>
      <c r="AL46" s="101">
        <f t="shared" si="19"/>
        <v>6</v>
      </c>
      <c r="AN46" s="105">
        <v>9500</v>
      </c>
      <c r="AO46" s="105">
        <v>20000</v>
      </c>
      <c r="AP46" s="105">
        <v>13916.666666666666</v>
      </c>
    </row>
    <row r="47" spans="1:42" s="1" customFormat="1" x14ac:dyDescent="0.2">
      <c r="A47" s="106">
        <v>5</v>
      </c>
      <c r="B47" s="107" t="s">
        <v>90</v>
      </c>
      <c r="C47" s="108"/>
      <c r="D47" s="109">
        <v>83</v>
      </c>
      <c r="E47" s="109">
        <v>82</v>
      </c>
      <c r="F47" s="110">
        <f>+E47/D47</f>
        <v>0.98795180722891562</v>
      </c>
      <c r="G47" s="111">
        <v>82</v>
      </c>
      <c r="H47" s="111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11">
        <f t="shared" si="14"/>
        <v>0</v>
      </c>
      <c r="Q47" s="73">
        <f t="shared" si="15"/>
        <v>82</v>
      </c>
      <c r="R47" s="111">
        <v>0</v>
      </c>
      <c r="S47" s="111">
        <v>82</v>
      </c>
      <c r="T47" s="111">
        <v>0</v>
      </c>
      <c r="U47" s="111">
        <f t="shared" si="16"/>
        <v>82</v>
      </c>
      <c r="V47" s="112">
        <f t="shared" si="7"/>
        <v>1</v>
      </c>
      <c r="W47" s="112">
        <f t="shared" si="8"/>
        <v>1</v>
      </c>
      <c r="X47" s="109">
        <v>82</v>
      </c>
      <c r="Y47" s="109">
        <v>0</v>
      </c>
      <c r="Z47" s="109">
        <f t="shared" ref="Z47:AD47" si="45">SUM(Z48)</f>
        <v>82</v>
      </c>
      <c r="AA47" s="112">
        <f t="shared" si="10"/>
        <v>1</v>
      </c>
      <c r="AB47" s="109">
        <v>82</v>
      </c>
      <c r="AC47" s="109">
        <v>0</v>
      </c>
      <c r="AD47" s="109">
        <f t="shared" si="45"/>
        <v>82</v>
      </c>
      <c r="AE47" s="112">
        <f t="shared" si="12"/>
        <v>1</v>
      </c>
      <c r="AF47" s="109">
        <v>50</v>
      </c>
      <c r="AG47" s="109">
        <v>1</v>
      </c>
      <c r="AH47" s="109">
        <v>24</v>
      </c>
      <c r="AI47" s="109">
        <v>0</v>
      </c>
      <c r="AJ47" s="109">
        <v>1</v>
      </c>
      <c r="AK47" s="109">
        <v>6</v>
      </c>
      <c r="AL47" s="109">
        <f t="shared" ref="AL47" si="46">SUM(AL48)</f>
        <v>82</v>
      </c>
      <c r="AN47" s="113">
        <v>18000</v>
      </c>
      <c r="AO47" s="113">
        <v>80000</v>
      </c>
      <c r="AP47" s="113">
        <v>31392.682926829268</v>
      </c>
    </row>
    <row r="48" spans="1:42" x14ac:dyDescent="0.2">
      <c r="A48" s="96">
        <v>5.0999999999999996</v>
      </c>
      <c r="B48" s="97"/>
      <c r="C48" s="98" t="s">
        <v>91</v>
      </c>
      <c r="D48" s="101">
        <v>83</v>
      </c>
      <c r="E48" s="101">
        <v>82</v>
      </c>
      <c r="F48" s="104">
        <f t="shared" si="5"/>
        <v>0.98795180722891562</v>
      </c>
      <c r="G48" s="101">
        <v>82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f t="shared" si="14"/>
        <v>0</v>
      </c>
      <c r="Q48" s="102">
        <f t="shared" si="15"/>
        <v>82</v>
      </c>
      <c r="R48" s="103">
        <v>0</v>
      </c>
      <c r="S48" s="101">
        <v>82</v>
      </c>
      <c r="T48" s="101">
        <v>0</v>
      </c>
      <c r="U48" s="101">
        <f t="shared" si="16"/>
        <v>82</v>
      </c>
      <c r="V48" s="104">
        <f t="shared" si="7"/>
        <v>1</v>
      </c>
      <c r="W48" s="104">
        <f t="shared" si="8"/>
        <v>1</v>
      </c>
      <c r="X48" s="101">
        <v>82</v>
      </c>
      <c r="Y48" s="101">
        <v>0</v>
      </c>
      <c r="Z48" s="101">
        <f t="shared" si="26"/>
        <v>82</v>
      </c>
      <c r="AA48" s="104">
        <f t="shared" si="10"/>
        <v>1</v>
      </c>
      <c r="AB48" s="101">
        <v>82</v>
      </c>
      <c r="AC48" s="101">
        <v>0</v>
      </c>
      <c r="AD48" s="101">
        <f t="shared" si="27"/>
        <v>82</v>
      </c>
      <c r="AE48" s="104">
        <f t="shared" si="12"/>
        <v>1</v>
      </c>
      <c r="AF48" s="101">
        <v>50</v>
      </c>
      <c r="AG48" s="101">
        <v>1</v>
      </c>
      <c r="AH48" s="101">
        <v>24</v>
      </c>
      <c r="AI48" s="101">
        <v>0</v>
      </c>
      <c r="AJ48" s="101">
        <v>1</v>
      </c>
      <c r="AK48" s="101">
        <v>6</v>
      </c>
      <c r="AL48" s="101">
        <f t="shared" si="19"/>
        <v>82</v>
      </c>
      <c r="AN48" s="105">
        <v>18000</v>
      </c>
      <c r="AO48" s="105">
        <v>80000</v>
      </c>
      <c r="AP48" s="105">
        <v>31392.682926829268</v>
      </c>
    </row>
    <row r="49" spans="1:42" s="1" customFormat="1" x14ac:dyDescent="0.2">
      <c r="A49" s="106">
        <v>6</v>
      </c>
      <c r="B49" s="107" t="s">
        <v>92</v>
      </c>
      <c r="C49" s="108"/>
      <c r="D49" s="109">
        <f>SUM(D50)</f>
        <v>26</v>
      </c>
      <c r="E49" s="109">
        <f>SUM(E50)</f>
        <v>25</v>
      </c>
      <c r="F49" s="110">
        <f t="shared" si="5"/>
        <v>0.96153846153846156</v>
      </c>
      <c r="G49" s="111">
        <f t="shared" ref="G49:O49" si="47">SUM(G50)</f>
        <v>25</v>
      </c>
      <c r="H49" s="111">
        <f t="shared" si="47"/>
        <v>0</v>
      </c>
      <c r="I49" s="109">
        <f t="shared" si="47"/>
        <v>0</v>
      </c>
      <c r="J49" s="109">
        <f t="shared" si="47"/>
        <v>0</v>
      </c>
      <c r="K49" s="109">
        <f t="shared" si="47"/>
        <v>0</v>
      </c>
      <c r="L49" s="109">
        <f t="shared" si="47"/>
        <v>0</v>
      </c>
      <c r="M49" s="109">
        <f t="shared" si="47"/>
        <v>0</v>
      </c>
      <c r="N49" s="109">
        <f t="shared" si="47"/>
        <v>0</v>
      </c>
      <c r="O49" s="109">
        <f t="shared" si="47"/>
        <v>0</v>
      </c>
      <c r="P49" s="111">
        <f>SUM(P50)</f>
        <v>0</v>
      </c>
      <c r="Q49" s="73">
        <f t="shared" ref="Q49:U49" si="48">SUM(Q50)</f>
        <v>25</v>
      </c>
      <c r="R49" s="111">
        <f t="shared" si="48"/>
        <v>0</v>
      </c>
      <c r="S49" s="111">
        <f t="shared" si="48"/>
        <v>22</v>
      </c>
      <c r="T49" s="111">
        <f t="shared" si="48"/>
        <v>3</v>
      </c>
      <c r="U49" s="111">
        <f t="shared" si="48"/>
        <v>25</v>
      </c>
      <c r="V49" s="112">
        <f t="shared" si="7"/>
        <v>0.88</v>
      </c>
      <c r="W49" s="112">
        <f t="shared" si="8"/>
        <v>1</v>
      </c>
      <c r="X49" s="109">
        <f t="shared" ref="X49:Z49" si="49">SUM(X50)</f>
        <v>25</v>
      </c>
      <c r="Y49" s="109">
        <f t="shared" si="49"/>
        <v>0</v>
      </c>
      <c r="Z49" s="109">
        <f t="shared" si="49"/>
        <v>25</v>
      </c>
      <c r="AA49" s="112">
        <f t="shared" si="10"/>
        <v>1</v>
      </c>
      <c r="AB49" s="109">
        <f t="shared" ref="AB49:AD49" si="50">SUM(AB50)</f>
        <v>19</v>
      </c>
      <c r="AC49" s="109">
        <f t="shared" si="50"/>
        <v>6</v>
      </c>
      <c r="AD49" s="109">
        <f t="shared" si="50"/>
        <v>25</v>
      </c>
      <c r="AE49" s="112">
        <f t="shared" si="12"/>
        <v>0.76</v>
      </c>
      <c r="AF49" s="109">
        <f t="shared" ref="AF49:AL49" si="51">SUM(AF50)</f>
        <v>25</v>
      </c>
      <c r="AG49" s="109">
        <f t="shared" si="51"/>
        <v>0</v>
      </c>
      <c r="AH49" s="109">
        <f t="shared" si="51"/>
        <v>0</v>
      </c>
      <c r="AI49" s="109">
        <f t="shared" si="51"/>
        <v>0</v>
      </c>
      <c r="AJ49" s="109">
        <f t="shared" si="51"/>
        <v>0</v>
      </c>
      <c r="AK49" s="109">
        <f t="shared" si="51"/>
        <v>0</v>
      </c>
      <c r="AL49" s="109">
        <f t="shared" si="51"/>
        <v>25</v>
      </c>
      <c r="AN49" s="113">
        <v>17000</v>
      </c>
      <c r="AO49" s="113">
        <v>65000</v>
      </c>
      <c r="AP49" s="113">
        <v>32420</v>
      </c>
    </row>
    <row r="50" spans="1:42" x14ac:dyDescent="0.2">
      <c r="A50" s="96">
        <v>6.1</v>
      </c>
      <c r="B50" s="97"/>
      <c r="C50" s="98" t="s">
        <v>93</v>
      </c>
      <c r="D50" s="101">
        <v>26</v>
      </c>
      <c r="E50" s="101">
        <v>25</v>
      </c>
      <c r="F50" s="104">
        <f t="shared" si="5"/>
        <v>0.96153846153846156</v>
      </c>
      <c r="G50" s="101">
        <v>25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f t="shared" si="14"/>
        <v>0</v>
      </c>
      <c r="Q50" s="102">
        <f t="shared" si="15"/>
        <v>25</v>
      </c>
      <c r="R50" s="103">
        <v>0</v>
      </c>
      <c r="S50" s="101">
        <v>22</v>
      </c>
      <c r="T50" s="101">
        <v>3</v>
      </c>
      <c r="U50" s="101">
        <f t="shared" si="16"/>
        <v>25</v>
      </c>
      <c r="V50" s="104">
        <f t="shared" si="7"/>
        <v>0.88</v>
      </c>
      <c r="W50" s="104">
        <f t="shared" si="8"/>
        <v>1</v>
      </c>
      <c r="X50" s="101">
        <v>25</v>
      </c>
      <c r="Y50" s="101">
        <v>0</v>
      </c>
      <c r="Z50" s="101">
        <f t="shared" si="26"/>
        <v>25</v>
      </c>
      <c r="AA50" s="104">
        <f t="shared" si="10"/>
        <v>1</v>
      </c>
      <c r="AB50" s="101">
        <v>19</v>
      </c>
      <c r="AC50" s="101">
        <v>6</v>
      </c>
      <c r="AD50" s="101">
        <f t="shared" si="27"/>
        <v>25</v>
      </c>
      <c r="AE50" s="104">
        <f t="shared" si="12"/>
        <v>0.76</v>
      </c>
      <c r="AF50" s="101">
        <v>25</v>
      </c>
      <c r="AG50" s="101">
        <v>0</v>
      </c>
      <c r="AH50" s="101">
        <v>0</v>
      </c>
      <c r="AI50" s="101">
        <v>0</v>
      </c>
      <c r="AJ50" s="101">
        <v>0</v>
      </c>
      <c r="AK50" s="101">
        <v>0</v>
      </c>
      <c r="AL50" s="101">
        <f t="shared" si="19"/>
        <v>25</v>
      </c>
      <c r="AN50" s="105">
        <v>17000</v>
      </c>
      <c r="AO50" s="105">
        <v>65000</v>
      </c>
      <c r="AP50" s="105">
        <v>32420</v>
      </c>
    </row>
    <row r="51" spans="1:42" s="1" customFormat="1" x14ac:dyDescent="0.2">
      <c r="A51" s="106">
        <v>7</v>
      </c>
      <c r="B51" s="107" t="s">
        <v>92</v>
      </c>
      <c r="C51" s="108"/>
      <c r="D51" s="109">
        <f>SUM(D52)</f>
        <v>91</v>
      </c>
      <c r="E51" s="109">
        <f>SUM(E52)</f>
        <v>78</v>
      </c>
      <c r="F51" s="110">
        <f t="shared" si="5"/>
        <v>0.8571428571428571</v>
      </c>
      <c r="G51" s="111">
        <f t="shared" ref="G51:U51" si="52">SUM(G52)</f>
        <v>72</v>
      </c>
      <c r="H51" s="111">
        <f t="shared" si="52"/>
        <v>5</v>
      </c>
      <c r="I51" s="109">
        <f t="shared" si="52"/>
        <v>1</v>
      </c>
      <c r="J51" s="109">
        <f t="shared" si="52"/>
        <v>0</v>
      </c>
      <c r="K51" s="109">
        <f t="shared" si="52"/>
        <v>1</v>
      </c>
      <c r="L51" s="109">
        <f t="shared" si="52"/>
        <v>0</v>
      </c>
      <c r="M51" s="109">
        <f t="shared" si="52"/>
        <v>0</v>
      </c>
      <c r="N51" s="109">
        <f t="shared" si="52"/>
        <v>0</v>
      </c>
      <c r="O51" s="109">
        <f t="shared" si="52"/>
        <v>0</v>
      </c>
      <c r="P51" s="111">
        <f t="shared" si="52"/>
        <v>1</v>
      </c>
      <c r="Q51" s="73">
        <f t="shared" si="52"/>
        <v>78</v>
      </c>
      <c r="R51" s="111">
        <f t="shared" si="52"/>
        <v>3</v>
      </c>
      <c r="S51" s="111">
        <f t="shared" si="52"/>
        <v>68</v>
      </c>
      <c r="T51" s="111">
        <f t="shared" si="52"/>
        <v>1</v>
      </c>
      <c r="U51" s="111">
        <f t="shared" si="52"/>
        <v>72</v>
      </c>
      <c r="V51" s="112">
        <f t="shared" si="7"/>
        <v>0.97142857142857142</v>
      </c>
      <c r="W51" s="112">
        <f t="shared" si="8"/>
        <v>0.98571428571428577</v>
      </c>
      <c r="X51" s="109">
        <f t="shared" ref="X51:Z51" si="53">SUM(X52)</f>
        <v>33</v>
      </c>
      <c r="Y51" s="109">
        <f t="shared" si="53"/>
        <v>39</v>
      </c>
      <c r="Z51" s="109">
        <f t="shared" si="53"/>
        <v>72</v>
      </c>
      <c r="AA51" s="112">
        <f t="shared" si="10"/>
        <v>0.45833333333333331</v>
      </c>
      <c r="AB51" s="109">
        <f t="shared" ref="AB51:AD51" si="54">SUM(AB52)</f>
        <v>30</v>
      </c>
      <c r="AC51" s="109">
        <f t="shared" si="54"/>
        <v>42</v>
      </c>
      <c r="AD51" s="109">
        <f t="shared" si="54"/>
        <v>72</v>
      </c>
      <c r="AE51" s="112">
        <f t="shared" si="12"/>
        <v>0.41666666666666669</v>
      </c>
      <c r="AF51" s="109">
        <f t="shared" ref="AF51:AL51" si="55">SUM(AF52)</f>
        <v>13</v>
      </c>
      <c r="AG51" s="109">
        <f t="shared" si="55"/>
        <v>14</v>
      </c>
      <c r="AH51" s="109">
        <f t="shared" si="55"/>
        <v>44</v>
      </c>
      <c r="AI51" s="109">
        <f t="shared" si="55"/>
        <v>0</v>
      </c>
      <c r="AJ51" s="109">
        <f t="shared" si="55"/>
        <v>0</v>
      </c>
      <c r="AK51" s="109">
        <f t="shared" si="55"/>
        <v>1</v>
      </c>
      <c r="AL51" s="109">
        <f t="shared" si="55"/>
        <v>72</v>
      </c>
      <c r="AN51" s="113">
        <v>6500</v>
      </c>
      <c r="AO51" s="113">
        <v>30000</v>
      </c>
      <c r="AP51" s="113">
        <v>13512.777777777777</v>
      </c>
    </row>
    <row r="52" spans="1:42" x14ac:dyDescent="0.2">
      <c r="A52" s="96">
        <v>7.1</v>
      </c>
      <c r="B52" s="97"/>
      <c r="C52" s="98" t="s">
        <v>94</v>
      </c>
      <c r="D52" s="101">
        <v>91</v>
      </c>
      <c r="E52" s="101">
        <v>78</v>
      </c>
      <c r="F52" s="104">
        <f t="shared" si="5"/>
        <v>0.8571428571428571</v>
      </c>
      <c r="G52" s="101">
        <v>72</v>
      </c>
      <c r="H52" s="101">
        <v>5</v>
      </c>
      <c r="I52" s="101">
        <v>1</v>
      </c>
      <c r="J52" s="101">
        <v>0</v>
      </c>
      <c r="K52" s="101">
        <v>1</v>
      </c>
      <c r="L52" s="101">
        <v>0</v>
      </c>
      <c r="M52" s="101">
        <v>0</v>
      </c>
      <c r="N52" s="101">
        <v>0</v>
      </c>
      <c r="O52" s="101">
        <v>0</v>
      </c>
      <c r="P52" s="101">
        <f t="shared" ref="P52" si="56">SUM(J52:O52)</f>
        <v>1</v>
      </c>
      <c r="Q52" s="102">
        <f t="shared" si="15"/>
        <v>78</v>
      </c>
      <c r="R52" s="103">
        <v>3</v>
      </c>
      <c r="S52" s="101">
        <v>68</v>
      </c>
      <c r="T52" s="101">
        <v>1</v>
      </c>
      <c r="U52" s="101">
        <f t="shared" si="16"/>
        <v>72</v>
      </c>
      <c r="V52" s="104">
        <f t="shared" si="7"/>
        <v>0.97142857142857142</v>
      </c>
      <c r="W52" s="104">
        <f t="shared" si="8"/>
        <v>0.98571428571428577</v>
      </c>
      <c r="X52" s="101">
        <v>33</v>
      </c>
      <c r="Y52" s="101">
        <v>39</v>
      </c>
      <c r="Z52" s="101">
        <f t="shared" si="26"/>
        <v>72</v>
      </c>
      <c r="AA52" s="104">
        <f t="shared" si="10"/>
        <v>0.45833333333333331</v>
      </c>
      <c r="AB52" s="101">
        <v>30</v>
      </c>
      <c r="AC52" s="101">
        <v>42</v>
      </c>
      <c r="AD52" s="101">
        <f t="shared" si="27"/>
        <v>72</v>
      </c>
      <c r="AE52" s="104">
        <f t="shared" si="12"/>
        <v>0.41666666666666669</v>
      </c>
      <c r="AF52" s="101">
        <v>13</v>
      </c>
      <c r="AG52" s="101">
        <v>14</v>
      </c>
      <c r="AH52" s="101">
        <v>44</v>
      </c>
      <c r="AI52" s="101">
        <v>0</v>
      </c>
      <c r="AJ52" s="101">
        <v>0</v>
      </c>
      <c r="AK52" s="101">
        <v>1</v>
      </c>
      <c r="AL52" s="101">
        <f t="shared" si="19"/>
        <v>72</v>
      </c>
      <c r="AN52" s="105">
        <v>6500</v>
      </c>
      <c r="AO52" s="105">
        <v>30000</v>
      </c>
      <c r="AP52" s="105">
        <v>13512.777777777777</v>
      </c>
    </row>
    <row r="53" spans="1:42" s="1" customFormat="1" x14ac:dyDescent="0.2">
      <c r="A53" s="106">
        <v>8</v>
      </c>
      <c r="B53" s="107" t="s">
        <v>95</v>
      </c>
      <c r="C53" s="108"/>
      <c r="D53" s="109">
        <v>34</v>
      </c>
      <c r="E53" s="109">
        <v>34</v>
      </c>
      <c r="F53" s="110">
        <f>+E53/D53</f>
        <v>1</v>
      </c>
      <c r="G53" s="111">
        <v>33</v>
      </c>
      <c r="H53" s="111">
        <v>0</v>
      </c>
      <c r="I53" s="109">
        <v>1</v>
      </c>
      <c r="J53" s="109">
        <v>1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11">
        <f t="shared" si="14"/>
        <v>1</v>
      </c>
      <c r="Q53" s="73">
        <f t="shared" si="15"/>
        <v>34</v>
      </c>
      <c r="R53" s="111">
        <v>0</v>
      </c>
      <c r="S53" s="111">
        <v>31</v>
      </c>
      <c r="T53" s="111">
        <v>2</v>
      </c>
      <c r="U53" s="111">
        <f t="shared" si="16"/>
        <v>33</v>
      </c>
      <c r="V53" s="112">
        <f t="shared" si="7"/>
        <v>0.91176470588235292</v>
      </c>
      <c r="W53" s="112">
        <f t="shared" si="8"/>
        <v>0.97058823529411764</v>
      </c>
      <c r="X53" s="109">
        <v>33</v>
      </c>
      <c r="Y53" s="109">
        <v>0</v>
      </c>
      <c r="Z53" s="109">
        <f t="shared" ref="Z53:AD53" si="57">SUM(Z54:Z54)</f>
        <v>33</v>
      </c>
      <c r="AA53" s="112">
        <f t="shared" si="10"/>
        <v>1</v>
      </c>
      <c r="AB53" s="109">
        <v>24</v>
      </c>
      <c r="AC53" s="109">
        <v>9</v>
      </c>
      <c r="AD53" s="109">
        <f t="shared" si="57"/>
        <v>33</v>
      </c>
      <c r="AE53" s="112">
        <f t="shared" si="12"/>
        <v>0.72727272727272729</v>
      </c>
      <c r="AF53" s="109">
        <v>28</v>
      </c>
      <c r="AG53" s="109">
        <v>0</v>
      </c>
      <c r="AH53" s="109">
        <v>3</v>
      </c>
      <c r="AI53" s="109">
        <v>0</v>
      </c>
      <c r="AJ53" s="109">
        <v>0</v>
      </c>
      <c r="AK53" s="109">
        <v>2</v>
      </c>
      <c r="AL53" s="109">
        <f t="shared" ref="AL53" si="58">SUM(AL54:AL54)</f>
        <v>33</v>
      </c>
      <c r="AN53" s="113">
        <v>10000</v>
      </c>
      <c r="AO53" s="113">
        <v>30000</v>
      </c>
      <c r="AP53" s="113">
        <v>17725.151515151516</v>
      </c>
    </row>
    <row r="54" spans="1:42" x14ac:dyDescent="0.2">
      <c r="A54" s="96">
        <v>8.1</v>
      </c>
      <c r="B54" s="97"/>
      <c r="C54" s="98" t="s">
        <v>96</v>
      </c>
      <c r="D54" s="101">
        <v>34</v>
      </c>
      <c r="E54" s="101">
        <v>34</v>
      </c>
      <c r="F54" s="104">
        <f>+E54/D54</f>
        <v>1</v>
      </c>
      <c r="G54" s="101">
        <v>33</v>
      </c>
      <c r="H54" s="101">
        <v>0</v>
      </c>
      <c r="I54" s="101">
        <v>1</v>
      </c>
      <c r="J54" s="101">
        <v>1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f t="shared" si="14"/>
        <v>1</v>
      </c>
      <c r="Q54" s="102">
        <f t="shared" si="15"/>
        <v>34</v>
      </c>
      <c r="R54" s="103">
        <v>0</v>
      </c>
      <c r="S54" s="101">
        <v>31</v>
      </c>
      <c r="T54" s="101">
        <v>2</v>
      </c>
      <c r="U54" s="101">
        <f t="shared" si="16"/>
        <v>33</v>
      </c>
      <c r="V54" s="104">
        <f t="shared" si="7"/>
        <v>0.91176470588235292</v>
      </c>
      <c r="W54" s="104">
        <f t="shared" si="8"/>
        <v>0.97058823529411764</v>
      </c>
      <c r="X54" s="101">
        <v>33</v>
      </c>
      <c r="Y54" s="101">
        <v>0</v>
      </c>
      <c r="Z54" s="101">
        <f t="shared" si="26"/>
        <v>33</v>
      </c>
      <c r="AA54" s="104">
        <f t="shared" si="10"/>
        <v>1</v>
      </c>
      <c r="AB54" s="101">
        <v>24</v>
      </c>
      <c r="AC54" s="101">
        <v>9</v>
      </c>
      <c r="AD54" s="101">
        <f t="shared" si="27"/>
        <v>33</v>
      </c>
      <c r="AE54" s="104">
        <f t="shared" si="12"/>
        <v>0.72727272727272729</v>
      </c>
      <c r="AF54" s="101">
        <v>28</v>
      </c>
      <c r="AG54" s="101">
        <v>0</v>
      </c>
      <c r="AH54" s="101">
        <v>3</v>
      </c>
      <c r="AI54" s="101">
        <v>0</v>
      </c>
      <c r="AJ54" s="101">
        <v>0</v>
      </c>
      <c r="AK54" s="101">
        <v>2</v>
      </c>
      <c r="AL54" s="101">
        <f t="shared" si="19"/>
        <v>33</v>
      </c>
      <c r="AN54" s="105">
        <v>10000</v>
      </c>
      <c r="AO54" s="105">
        <v>30000</v>
      </c>
      <c r="AP54" s="105">
        <v>17725.151515151516</v>
      </c>
    </row>
    <row r="55" spans="1:42" s="1" customFormat="1" x14ac:dyDescent="0.2">
      <c r="A55" s="106">
        <v>9</v>
      </c>
      <c r="B55" s="107" t="s">
        <v>97</v>
      </c>
      <c r="C55" s="108"/>
      <c r="D55" s="109">
        <f>SUM(D56:D62,D65)</f>
        <v>294</v>
      </c>
      <c r="E55" s="109">
        <f>SUM(E56:E62,E65)</f>
        <v>271</v>
      </c>
      <c r="F55" s="110">
        <f t="shared" si="5"/>
        <v>0.92176870748299322</v>
      </c>
      <c r="G55" s="111">
        <f t="shared" ref="G55:O55" si="59">SUM(G56:G62,G65)</f>
        <v>184</v>
      </c>
      <c r="H55" s="111">
        <f t="shared" si="59"/>
        <v>6</v>
      </c>
      <c r="I55" s="109">
        <f t="shared" si="59"/>
        <v>81</v>
      </c>
      <c r="J55" s="109">
        <f t="shared" si="59"/>
        <v>29</v>
      </c>
      <c r="K55" s="109">
        <f t="shared" si="59"/>
        <v>33</v>
      </c>
      <c r="L55" s="109">
        <f t="shared" si="59"/>
        <v>11</v>
      </c>
      <c r="M55" s="109">
        <f t="shared" si="59"/>
        <v>0</v>
      </c>
      <c r="N55" s="109">
        <f t="shared" si="59"/>
        <v>0</v>
      </c>
      <c r="O55" s="109">
        <f t="shared" si="59"/>
        <v>8</v>
      </c>
      <c r="P55" s="111">
        <f t="shared" si="14"/>
        <v>81</v>
      </c>
      <c r="Q55" s="73">
        <f t="shared" si="15"/>
        <v>271</v>
      </c>
      <c r="R55" s="111">
        <f t="shared" ref="R55:U55" si="60">SUM(R56:R62,R65)</f>
        <v>7</v>
      </c>
      <c r="S55" s="111">
        <f t="shared" si="60"/>
        <v>176</v>
      </c>
      <c r="T55" s="111">
        <f t="shared" si="60"/>
        <v>1</v>
      </c>
      <c r="U55" s="111">
        <f t="shared" si="60"/>
        <v>184</v>
      </c>
      <c r="V55" s="112">
        <f t="shared" si="7"/>
        <v>0.68217054263565891</v>
      </c>
      <c r="W55" s="112">
        <f t="shared" si="8"/>
        <v>0.68604651162790697</v>
      </c>
      <c r="X55" s="109">
        <f t="shared" ref="X55:Z55" si="61">SUM(X56:X62,X65)</f>
        <v>104</v>
      </c>
      <c r="Y55" s="109">
        <f t="shared" si="61"/>
        <v>80</v>
      </c>
      <c r="Z55" s="109">
        <f t="shared" si="61"/>
        <v>184</v>
      </c>
      <c r="AA55" s="112">
        <f t="shared" si="10"/>
        <v>0.56521739130434778</v>
      </c>
      <c r="AB55" s="109">
        <f t="shared" ref="AB55:AD55" si="62">SUM(AB56:AB62,AB65)</f>
        <v>82</v>
      </c>
      <c r="AC55" s="109">
        <f t="shared" si="62"/>
        <v>102</v>
      </c>
      <c r="AD55" s="109">
        <f t="shared" si="62"/>
        <v>184</v>
      </c>
      <c r="AE55" s="112">
        <f t="shared" si="12"/>
        <v>0.44565217391304346</v>
      </c>
      <c r="AF55" s="109">
        <f t="shared" ref="AF55:AL55" si="63">SUM(AF56:AF62,AF65)</f>
        <v>37</v>
      </c>
      <c r="AG55" s="109">
        <f t="shared" si="63"/>
        <v>16</v>
      </c>
      <c r="AH55" s="109">
        <f t="shared" si="63"/>
        <v>107</v>
      </c>
      <c r="AI55" s="109">
        <f t="shared" si="63"/>
        <v>0</v>
      </c>
      <c r="AJ55" s="109">
        <f t="shared" si="63"/>
        <v>10</v>
      </c>
      <c r="AK55" s="109">
        <f t="shared" si="63"/>
        <v>14</v>
      </c>
      <c r="AL55" s="109">
        <f t="shared" si="63"/>
        <v>184</v>
      </c>
      <c r="AN55" s="113">
        <v>5000</v>
      </c>
      <c r="AO55" s="113">
        <v>90000</v>
      </c>
      <c r="AP55" s="113">
        <v>13635.162111041058</v>
      </c>
    </row>
    <row r="56" spans="1:42" x14ac:dyDescent="0.2">
      <c r="A56" s="94">
        <v>9.1</v>
      </c>
      <c r="B56" s="78"/>
      <c r="C56" s="79" t="s">
        <v>98</v>
      </c>
      <c r="D56" s="82">
        <v>44</v>
      </c>
      <c r="E56" s="82">
        <v>36</v>
      </c>
      <c r="F56" s="84">
        <f t="shared" si="5"/>
        <v>0.81818181818181823</v>
      </c>
      <c r="G56" s="82">
        <v>26</v>
      </c>
      <c r="H56" s="82">
        <v>0</v>
      </c>
      <c r="I56" s="82">
        <v>10</v>
      </c>
      <c r="J56" s="82">
        <v>5</v>
      </c>
      <c r="K56" s="82">
        <v>3</v>
      </c>
      <c r="L56" s="82">
        <v>2</v>
      </c>
      <c r="M56" s="82">
        <v>0</v>
      </c>
      <c r="N56" s="82">
        <v>0</v>
      </c>
      <c r="O56" s="82">
        <v>0</v>
      </c>
      <c r="P56" s="82">
        <f t="shared" si="14"/>
        <v>10</v>
      </c>
      <c r="Q56" s="83">
        <f t="shared" si="15"/>
        <v>36</v>
      </c>
      <c r="R56" s="95">
        <v>1</v>
      </c>
      <c r="S56" s="82">
        <v>25</v>
      </c>
      <c r="T56" s="82">
        <v>0</v>
      </c>
      <c r="U56" s="82">
        <f t="shared" si="16"/>
        <v>26</v>
      </c>
      <c r="V56" s="84">
        <f t="shared" si="7"/>
        <v>0.7142857142857143</v>
      </c>
      <c r="W56" s="84">
        <f t="shared" si="8"/>
        <v>0.7142857142857143</v>
      </c>
      <c r="X56" s="82">
        <v>21</v>
      </c>
      <c r="Y56" s="82">
        <v>5</v>
      </c>
      <c r="Z56" s="82">
        <f t="shared" si="26"/>
        <v>26</v>
      </c>
      <c r="AA56" s="84">
        <f t="shared" si="10"/>
        <v>0.80769230769230771</v>
      </c>
      <c r="AB56" s="82">
        <v>17</v>
      </c>
      <c r="AC56" s="82">
        <v>9</v>
      </c>
      <c r="AD56" s="82">
        <f t="shared" si="27"/>
        <v>26</v>
      </c>
      <c r="AE56" s="84">
        <f t="shared" si="12"/>
        <v>0.65384615384615385</v>
      </c>
      <c r="AF56" s="82">
        <v>5</v>
      </c>
      <c r="AG56" s="82">
        <v>0</v>
      </c>
      <c r="AH56" s="82">
        <v>16</v>
      </c>
      <c r="AI56" s="82">
        <v>0</v>
      </c>
      <c r="AJ56" s="82">
        <v>2</v>
      </c>
      <c r="AK56" s="82">
        <v>3</v>
      </c>
      <c r="AL56" s="82">
        <f t="shared" si="19"/>
        <v>26</v>
      </c>
      <c r="AN56" s="85">
        <v>7000</v>
      </c>
      <c r="AO56" s="85">
        <v>26000</v>
      </c>
      <c r="AP56" s="85">
        <v>15712.5</v>
      </c>
    </row>
    <row r="57" spans="1:42" x14ac:dyDescent="0.2">
      <c r="A57" s="94">
        <v>9.1999999999999993</v>
      </c>
      <c r="B57" s="78"/>
      <c r="C57" s="79" t="s">
        <v>99</v>
      </c>
      <c r="D57" s="82">
        <v>62</v>
      </c>
      <c r="E57" s="82">
        <v>61</v>
      </c>
      <c r="F57" s="84">
        <f t="shared" si="5"/>
        <v>0.9838709677419355</v>
      </c>
      <c r="G57" s="82">
        <v>37</v>
      </c>
      <c r="H57" s="82">
        <v>2</v>
      </c>
      <c r="I57" s="82">
        <v>22</v>
      </c>
      <c r="J57" s="82">
        <v>7</v>
      </c>
      <c r="K57" s="82">
        <v>9</v>
      </c>
      <c r="L57" s="82">
        <v>2</v>
      </c>
      <c r="M57" s="82">
        <v>0</v>
      </c>
      <c r="N57" s="82">
        <v>0</v>
      </c>
      <c r="O57" s="82">
        <v>4</v>
      </c>
      <c r="P57" s="82">
        <f t="shared" si="14"/>
        <v>22</v>
      </c>
      <c r="Q57" s="83">
        <f t="shared" si="15"/>
        <v>61</v>
      </c>
      <c r="R57" s="95">
        <v>1</v>
      </c>
      <c r="S57" s="82">
        <v>36</v>
      </c>
      <c r="T57" s="82">
        <v>0</v>
      </c>
      <c r="U57" s="82">
        <f t="shared" si="16"/>
        <v>37</v>
      </c>
      <c r="V57" s="84">
        <f t="shared" si="7"/>
        <v>0.62068965517241381</v>
      </c>
      <c r="W57" s="84">
        <f t="shared" si="8"/>
        <v>0.62068965517241381</v>
      </c>
      <c r="X57" s="82">
        <v>18</v>
      </c>
      <c r="Y57" s="82">
        <v>19</v>
      </c>
      <c r="Z57" s="82">
        <f t="shared" si="26"/>
        <v>37</v>
      </c>
      <c r="AA57" s="84">
        <f t="shared" si="10"/>
        <v>0.48648648648648651</v>
      </c>
      <c r="AB57" s="82">
        <v>12</v>
      </c>
      <c r="AC57" s="82">
        <v>25</v>
      </c>
      <c r="AD57" s="82">
        <f t="shared" si="27"/>
        <v>37</v>
      </c>
      <c r="AE57" s="84">
        <f t="shared" si="12"/>
        <v>0.32432432432432434</v>
      </c>
      <c r="AF57" s="82">
        <v>2</v>
      </c>
      <c r="AG57" s="82">
        <v>4</v>
      </c>
      <c r="AH57" s="82">
        <v>26</v>
      </c>
      <c r="AI57" s="82">
        <v>0</v>
      </c>
      <c r="AJ57" s="82">
        <v>3</v>
      </c>
      <c r="AK57" s="82">
        <v>2</v>
      </c>
      <c r="AL57" s="82">
        <f t="shared" si="19"/>
        <v>37</v>
      </c>
      <c r="AN57" s="85">
        <v>5000</v>
      </c>
      <c r="AO57" s="85">
        <v>25000</v>
      </c>
      <c r="AP57" s="85">
        <v>12075.675675675675</v>
      </c>
    </row>
    <row r="58" spans="1:42" x14ac:dyDescent="0.2">
      <c r="A58" s="94">
        <v>9.3000000000000007</v>
      </c>
      <c r="B58" s="78"/>
      <c r="C58" s="79" t="s">
        <v>100</v>
      </c>
      <c r="D58" s="82">
        <v>54</v>
      </c>
      <c r="E58" s="82">
        <v>50</v>
      </c>
      <c r="F58" s="84">
        <f t="shared" si="5"/>
        <v>0.92592592592592593</v>
      </c>
      <c r="G58" s="82">
        <v>36</v>
      </c>
      <c r="H58" s="82">
        <v>0</v>
      </c>
      <c r="I58" s="82">
        <v>14</v>
      </c>
      <c r="J58" s="82">
        <v>4</v>
      </c>
      <c r="K58" s="82">
        <v>7</v>
      </c>
      <c r="L58" s="82">
        <v>3</v>
      </c>
      <c r="M58" s="82">
        <v>0</v>
      </c>
      <c r="N58" s="82">
        <v>0</v>
      </c>
      <c r="O58" s="82">
        <v>0</v>
      </c>
      <c r="P58" s="82">
        <f t="shared" si="14"/>
        <v>14</v>
      </c>
      <c r="Q58" s="83">
        <f t="shared" si="15"/>
        <v>50</v>
      </c>
      <c r="R58" s="95">
        <v>2</v>
      </c>
      <c r="S58" s="82">
        <v>33</v>
      </c>
      <c r="T58" s="82">
        <v>1</v>
      </c>
      <c r="U58" s="82">
        <f t="shared" si="16"/>
        <v>36</v>
      </c>
      <c r="V58" s="84">
        <f t="shared" si="7"/>
        <v>0.6875</v>
      </c>
      <c r="W58" s="84">
        <f t="shared" si="8"/>
        <v>0.70833333333333337</v>
      </c>
      <c r="X58" s="82">
        <v>15</v>
      </c>
      <c r="Y58" s="82">
        <v>21</v>
      </c>
      <c r="Z58" s="82">
        <f t="shared" si="26"/>
        <v>36</v>
      </c>
      <c r="AA58" s="84">
        <f t="shared" si="10"/>
        <v>0.41666666666666669</v>
      </c>
      <c r="AB58" s="82">
        <v>11</v>
      </c>
      <c r="AC58" s="82">
        <v>25</v>
      </c>
      <c r="AD58" s="82">
        <f t="shared" si="27"/>
        <v>36</v>
      </c>
      <c r="AE58" s="84">
        <f t="shared" si="12"/>
        <v>0.30555555555555558</v>
      </c>
      <c r="AF58" s="82">
        <v>7</v>
      </c>
      <c r="AG58" s="82">
        <v>2</v>
      </c>
      <c r="AH58" s="82">
        <v>23</v>
      </c>
      <c r="AI58" s="82">
        <v>0</v>
      </c>
      <c r="AJ58" s="82">
        <v>3</v>
      </c>
      <c r="AK58" s="82">
        <v>1</v>
      </c>
      <c r="AL58" s="82">
        <f t="shared" si="19"/>
        <v>36</v>
      </c>
      <c r="AN58" s="85">
        <v>5000</v>
      </c>
      <c r="AO58" s="85">
        <v>26000</v>
      </c>
      <c r="AP58" s="85">
        <v>12701.657142857142</v>
      </c>
    </row>
    <row r="59" spans="1:42" x14ac:dyDescent="0.2">
      <c r="A59" s="94">
        <v>9.4</v>
      </c>
      <c r="B59" s="78"/>
      <c r="C59" s="79" t="s">
        <v>101</v>
      </c>
      <c r="D59" s="82">
        <v>18</v>
      </c>
      <c r="E59" s="82">
        <v>17</v>
      </c>
      <c r="F59" s="84">
        <f>+E59/D59</f>
        <v>0.94444444444444442</v>
      </c>
      <c r="G59" s="82">
        <v>13</v>
      </c>
      <c r="H59" s="82">
        <v>0</v>
      </c>
      <c r="I59" s="82">
        <v>4</v>
      </c>
      <c r="J59" s="82">
        <v>0</v>
      </c>
      <c r="K59" s="82">
        <v>2</v>
      </c>
      <c r="L59" s="82">
        <v>1</v>
      </c>
      <c r="M59" s="82">
        <v>0</v>
      </c>
      <c r="N59" s="82">
        <v>0</v>
      </c>
      <c r="O59" s="82">
        <v>1</v>
      </c>
      <c r="P59" s="82">
        <f t="shared" si="14"/>
        <v>4</v>
      </c>
      <c r="Q59" s="83">
        <f t="shared" si="15"/>
        <v>17</v>
      </c>
      <c r="R59" s="95">
        <v>1</v>
      </c>
      <c r="S59" s="82">
        <v>12</v>
      </c>
      <c r="T59" s="82">
        <v>0</v>
      </c>
      <c r="U59" s="82">
        <f t="shared" si="16"/>
        <v>13</v>
      </c>
      <c r="V59" s="84">
        <f t="shared" si="7"/>
        <v>0.75</v>
      </c>
      <c r="W59" s="84">
        <f t="shared" si="8"/>
        <v>0.75</v>
      </c>
      <c r="X59" s="82">
        <v>5</v>
      </c>
      <c r="Y59" s="82">
        <v>8</v>
      </c>
      <c r="Z59" s="82">
        <f t="shared" si="26"/>
        <v>13</v>
      </c>
      <c r="AA59" s="84">
        <f t="shared" si="10"/>
        <v>0.38461538461538464</v>
      </c>
      <c r="AB59" s="82">
        <v>4</v>
      </c>
      <c r="AC59" s="82">
        <v>9</v>
      </c>
      <c r="AD59" s="82">
        <f t="shared" si="27"/>
        <v>13</v>
      </c>
      <c r="AE59" s="84">
        <f t="shared" si="12"/>
        <v>0.30769230769230771</v>
      </c>
      <c r="AF59" s="82">
        <v>3</v>
      </c>
      <c r="AG59" s="82">
        <v>2</v>
      </c>
      <c r="AH59" s="82">
        <v>5</v>
      </c>
      <c r="AI59" s="82">
        <v>0</v>
      </c>
      <c r="AJ59" s="82">
        <v>1</v>
      </c>
      <c r="AK59" s="82">
        <v>2</v>
      </c>
      <c r="AL59" s="82">
        <f t="shared" si="19"/>
        <v>13</v>
      </c>
      <c r="AN59" s="85">
        <v>5000</v>
      </c>
      <c r="AO59" s="85">
        <v>20000</v>
      </c>
      <c r="AP59" s="85">
        <v>10461.538461538461</v>
      </c>
    </row>
    <row r="60" spans="1:42" x14ac:dyDescent="0.2">
      <c r="A60" s="94">
        <v>9.5</v>
      </c>
      <c r="B60" s="78"/>
      <c r="C60" s="79" t="s">
        <v>102</v>
      </c>
      <c r="D60" s="82">
        <v>30</v>
      </c>
      <c r="E60" s="82">
        <v>29</v>
      </c>
      <c r="F60" s="84">
        <f>+E60/D60</f>
        <v>0.96666666666666667</v>
      </c>
      <c r="G60" s="82">
        <v>22</v>
      </c>
      <c r="H60" s="82">
        <v>0</v>
      </c>
      <c r="I60" s="82">
        <v>7</v>
      </c>
      <c r="J60" s="82">
        <v>2</v>
      </c>
      <c r="K60" s="82">
        <v>4</v>
      </c>
      <c r="L60" s="82">
        <v>0</v>
      </c>
      <c r="M60" s="82">
        <v>0</v>
      </c>
      <c r="N60" s="82">
        <v>0</v>
      </c>
      <c r="O60" s="82">
        <v>1</v>
      </c>
      <c r="P60" s="82">
        <f t="shared" si="14"/>
        <v>7</v>
      </c>
      <c r="Q60" s="83">
        <f t="shared" si="15"/>
        <v>29</v>
      </c>
      <c r="R60" s="95">
        <v>0</v>
      </c>
      <c r="S60" s="82">
        <v>22</v>
      </c>
      <c r="T60" s="82">
        <v>0</v>
      </c>
      <c r="U60" s="82">
        <f t="shared" si="16"/>
        <v>22</v>
      </c>
      <c r="V60" s="84">
        <f t="shared" si="7"/>
        <v>0.75862068965517238</v>
      </c>
      <c r="W60" s="84">
        <f t="shared" si="8"/>
        <v>0.75862068965517238</v>
      </c>
      <c r="X60" s="82">
        <v>16</v>
      </c>
      <c r="Y60" s="82">
        <v>6</v>
      </c>
      <c r="Z60" s="82">
        <f t="shared" si="26"/>
        <v>22</v>
      </c>
      <c r="AA60" s="84">
        <f t="shared" si="10"/>
        <v>0.72727272727272729</v>
      </c>
      <c r="AB60" s="82">
        <v>8</v>
      </c>
      <c r="AC60" s="82">
        <v>14</v>
      </c>
      <c r="AD60" s="82">
        <f t="shared" si="27"/>
        <v>22</v>
      </c>
      <c r="AE60" s="84">
        <f t="shared" si="12"/>
        <v>0.36363636363636365</v>
      </c>
      <c r="AF60" s="82">
        <v>11</v>
      </c>
      <c r="AG60" s="82">
        <v>0</v>
      </c>
      <c r="AH60" s="82">
        <v>8</v>
      </c>
      <c r="AI60" s="82">
        <v>0</v>
      </c>
      <c r="AJ60" s="82">
        <v>1</v>
      </c>
      <c r="AK60" s="82">
        <v>2</v>
      </c>
      <c r="AL60" s="82">
        <f t="shared" si="19"/>
        <v>22</v>
      </c>
      <c r="AN60" s="85">
        <v>5000</v>
      </c>
      <c r="AO60" s="85">
        <v>16500</v>
      </c>
      <c r="AP60" s="85">
        <v>11013.157894736842</v>
      </c>
    </row>
    <row r="61" spans="1:42" x14ac:dyDescent="0.2">
      <c r="A61" s="94">
        <v>9.6</v>
      </c>
      <c r="B61" s="78"/>
      <c r="C61" s="79" t="s">
        <v>103</v>
      </c>
      <c r="D61" s="82">
        <v>26</v>
      </c>
      <c r="E61" s="82">
        <v>24</v>
      </c>
      <c r="F61" s="84">
        <f>+E61/D61</f>
        <v>0.92307692307692313</v>
      </c>
      <c r="G61" s="82">
        <v>19</v>
      </c>
      <c r="H61" s="82">
        <v>4</v>
      </c>
      <c r="I61" s="82">
        <v>1</v>
      </c>
      <c r="J61" s="82">
        <v>0</v>
      </c>
      <c r="K61" s="82">
        <v>1</v>
      </c>
      <c r="L61" s="82">
        <v>0</v>
      </c>
      <c r="M61" s="82">
        <v>0</v>
      </c>
      <c r="N61" s="82">
        <v>0</v>
      </c>
      <c r="O61" s="82">
        <v>0</v>
      </c>
      <c r="P61" s="82">
        <f t="shared" si="14"/>
        <v>1</v>
      </c>
      <c r="Q61" s="83">
        <f t="shared" si="15"/>
        <v>24</v>
      </c>
      <c r="R61" s="95">
        <v>0</v>
      </c>
      <c r="S61" s="82">
        <v>19</v>
      </c>
      <c r="T61" s="82">
        <v>0</v>
      </c>
      <c r="U61" s="82">
        <f t="shared" si="16"/>
        <v>19</v>
      </c>
      <c r="V61" s="84">
        <f t="shared" si="7"/>
        <v>0.95</v>
      </c>
      <c r="W61" s="84">
        <f t="shared" si="8"/>
        <v>0.95</v>
      </c>
      <c r="X61" s="82">
        <v>15</v>
      </c>
      <c r="Y61" s="82">
        <v>4</v>
      </c>
      <c r="Z61" s="82">
        <f t="shared" si="26"/>
        <v>19</v>
      </c>
      <c r="AA61" s="84">
        <f t="shared" si="10"/>
        <v>0.78947368421052633</v>
      </c>
      <c r="AB61" s="82">
        <v>14</v>
      </c>
      <c r="AC61" s="82">
        <v>5</v>
      </c>
      <c r="AD61" s="82">
        <f t="shared" si="27"/>
        <v>19</v>
      </c>
      <c r="AE61" s="84">
        <f t="shared" si="12"/>
        <v>0.73684210526315785</v>
      </c>
      <c r="AF61" s="82">
        <v>5</v>
      </c>
      <c r="AG61" s="82">
        <v>1</v>
      </c>
      <c r="AH61" s="82">
        <v>12</v>
      </c>
      <c r="AI61" s="82">
        <v>0</v>
      </c>
      <c r="AJ61" s="82">
        <v>0</v>
      </c>
      <c r="AK61" s="82">
        <v>1</v>
      </c>
      <c r="AL61" s="82">
        <f t="shared" si="19"/>
        <v>19</v>
      </c>
      <c r="AN61" s="85">
        <v>6000</v>
      </c>
      <c r="AO61" s="85">
        <v>28000</v>
      </c>
      <c r="AP61" s="85">
        <v>17105.263157894737</v>
      </c>
    </row>
    <row r="62" spans="1:42" x14ac:dyDescent="0.2">
      <c r="A62" s="94">
        <v>9.6999999999999993</v>
      </c>
      <c r="B62" s="78"/>
      <c r="C62" s="79" t="s">
        <v>104</v>
      </c>
      <c r="D62" s="82">
        <f>SUM(D63:D64)</f>
        <v>27</v>
      </c>
      <c r="E62" s="82">
        <f>SUM(E63:E64)</f>
        <v>22</v>
      </c>
      <c r="F62" s="84">
        <f>+E62/D62</f>
        <v>0.81481481481481477</v>
      </c>
      <c r="G62" s="82">
        <f t="shared" ref="G62:O62" si="64">SUM(G63:G64)</f>
        <v>12</v>
      </c>
      <c r="H62" s="82">
        <f t="shared" si="64"/>
        <v>0</v>
      </c>
      <c r="I62" s="82">
        <f t="shared" si="64"/>
        <v>10</v>
      </c>
      <c r="J62" s="82">
        <f t="shared" si="64"/>
        <v>6</v>
      </c>
      <c r="K62" s="82">
        <f t="shared" si="64"/>
        <v>3</v>
      </c>
      <c r="L62" s="82">
        <f t="shared" si="64"/>
        <v>0</v>
      </c>
      <c r="M62" s="82">
        <f t="shared" si="64"/>
        <v>0</v>
      </c>
      <c r="N62" s="82">
        <f t="shared" si="64"/>
        <v>0</v>
      </c>
      <c r="O62" s="82">
        <f t="shared" si="64"/>
        <v>1</v>
      </c>
      <c r="P62" s="82">
        <f t="shared" si="14"/>
        <v>10</v>
      </c>
      <c r="Q62" s="83">
        <f t="shared" si="15"/>
        <v>22</v>
      </c>
      <c r="R62" s="95">
        <f t="shared" ref="R62:T62" si="65">SUM(R63:R64)</f>
        <v>1</v>
      </c>
      <c r="S62" s="82">
        <f t="shared" si="65"/>
        <v>11</v>
      </c>
      <c r="T62" s="82">
        <f t="shared" si="65"/>
        <v>0</v>
      </c>
      <c r="U62" s="82">
        <f t="shared" si="16"/>
        <v>12</v>
      </c>
      <c r="V62" s="84">
        <f t="shared" si="7"/>
        <v>0.52380952380952384</v>
      </c>
      <c r="W62" s="84">
        <f t="shared" si="8"/>
        <v>0.52380952380952384</v>
      </c>
      <c r="X62" s="82">
        <f t="shared" ref="X62:Y62" si="66">SUM(X63:X64)</f>
        <v>7</v>
      </c>
      <c r="Y62" s="82">
        <f t="shared" si="66"/>
        <v>5</v>
      </c>
      <c r="Z62" s="82">
        <f t="shared" si="26"/>
        <v>12</v>
      </c>
      <c r="AA62" s="84">
        <f t="shared" si="10"/>
        <v>0.58333333333333337</v>
      </c>
      <c r="AB62" s="82">
        <f t="shared" ref="AB62:AC62" si="67">SUM(AB63:AB64)</f>
        <v>4</v>
      </c>
      <c r="AC62" s="82">
        <f t="shared" si="67"/>
        <v>8</v>
      </c>
      <c r="AD62" s="82">
        <f t="shared" si="27"/>
        <v>12</v>
      </c>
      <c r="AE62" s="84">
        <f t="shared" si="12"/>
        <v>0.33333333333333331</v>
      </c>
      <c r="AF62" s="82">
        <f t="shared" ref="AF62:AK62" si="68">SUM(AF63:AF64)</f>
        <v>2</v>
      </c>
      <c r="AG62" s="82">
        <f t="shared" si="68"/>
        <v>2</v>
      </c>
      <c r="AH62" s="82">
        <f t="shared" si="68"/>
        <v>6</v>
      </c>
      <c r="AI62" s="82">
        <f t="shared" si="68"/>
        <v>0</v>
      </c>
      <c r="AJ62" s="82">
        <f t="shared" si="68"/>
        <v>0</v>
      </c>
      <c r="AK62" s="82">
        <f t="shared" si="68"/>
        <v>2</v>
      </c>
      <c r="AL62" s="82">
        <f t="shared" si="19"/>
        <v>12</v>
      </c>
      <c r="AN62" s="85"/>
      <c r="AO62" s="85"/>
      <c r="AP62" s="85"/>
    </row>
    <row r="63" spans="1:42" s="120" customFormat="1" ht="15" x14ac:dyDescent="0.2">
      <c r="A63" s="114" t="s">
        <v>17</v>
      </c>
      <c r="B63" s="115" t="s">
        <v>105</v>
      </c>
      <c r="C63" s="116" t="s">
        <v>104</v>
      </c>
      <c r="D63" s="117">
        <v>7</v>
      </c>
      <c r="E63" s="117">
        <v>5</v>
      </c>
      <c r="F63" s="118">
        <f t="shared" si="5"/>
        <v>0.7142857142857143</v>
      </c>
      <c r="G63" s="117">
        <v>2</v>
      </c>
      <c r="H63" s="117">
        <v>0</v>
      </c>
      <c r="I63" s="117">
        <v>3</v>
      </c>
      <c r="J63" s="117">
        <v>3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f t="shared" si="14"/>
        <v>3</v>
      </c>
      <c r="Q63" s="119">
        <f t="shared" si="15"/>
        <v>5</v>
      </c>
      <c r="R63" s="117">
        <v>0</v>
      </c>
      <c r="S63" s="117">
        <v>2</v>
      </c>
      <c r="T63" s="117">
        <v>0</v>
      </c>
      <c r="U63" s="117">
        <f t="shared" si="16"/>
        <v>2</v>
      </c>
      <c r="V63" s="118">
        <f t="shared" si="7"/>
        <v>0.4</v>
      </c>
      <c r="W63" s="118">
        <f t="shared" si="8"/>
        <v>0.4</v>
      </c>
      <c r="X63" s="117">
        <v>1</v>
      </c>
      <c r="Y63" s="117">
        <v>1</v>
      </c>
      <c r="Z63" s="117">
        <f t="shared" si="26"/>
        <v>2</v>
      </c>
      <c r="AA63" s="118">
        <f t="shared" si="10"/>
        <v>0.5</v>
      </c>
      <c r="AB63" s="117">
        <v>1</v>
      </c>
      <c r="AC63" s="117">
        <v>1</v>
      </c>
      <c r="AD63" s="117">
        <f t="shared" si="27"/>
        <v>2</v>
      </c>
      <c r="AE63" s="118">
        <f t="shared" si="12"/>
        <v>0.5</v>
      </c>
      <c r="AF63" s="117">
        <v>1</v>
      </c>
      <c r="AG63" s="117">
        <v>1</v>
      </c>
      <c r="AH63" s="117">
        <v>0</v>
      </c>
      <c r="AI63" s="117">
        <v>0</v>
      </c>
      <c r="AJ63" s="117">
        <v>0</v>
      </c>
      <c r="AK63" s="117">
        <v>0</v>
      </c>
      <c r="AL63" s="117">
        <f t="shared" si="19"/>
        <v>2</v>
      </c>
      <c r="AN63" s="121">
        <v>9000</v>
      </c>
      <c r="AO63" s="121">
        <v>15000</v>
      </c>
      <c r="AP63" s="121">
        <v>12000</v>
      </c>
    </row>
    <row r="64" spans="1:42" s="120" customFormat="1" ht="15" x14ac:dyDescent="0.2">
      <c r="A64" s="114" t="s">
        <v>17</v>
      </c>
      <c r="B64" s="115" t="s">
        <v>105</v>
      </c>
      <c r="C64" s="116" t="s">
        <v>106</v>
      </c>
      <c r="D64" s="117">
        <v>20</v>
      </c>
      <c r="E64" s="117">
        <v>17</v>
      </c>
      <c r="F64" s="118">
        <f t="shared" si="5"/>
        <v>0.85</v>
      </c>
      <c r="G64" s="117">
        <v>10</v>
      </c>
      <c r="H64" s="117">
        <v>0</v>
      </c>
      <c r="I64" s="117">
        <v>7</v>
      </c>
      <c r="J64" s="117">
        <v>3</v>
      </c>
      <c r="K64" s="117">
        <v>3</v>
      </c>
      <c r="L64" s="117">
        <v>0</v>
      </c>
      <c r="M64" s="117">
        <v>0</v>
      </c>
      <c r="N64" s="117">
        <v>0</v>
      </c>
      <c r="O64" s="117">
        <v>1</v>
      </c>
      <c r="P64" s="117">
        <f t="shared" si="14"/>
        <v>7</v>
      </c>
      <c r="Q64" s="119">
        <f t="shared" si="15"/>
        <v>17</v>
      </c>
      <c r="R64" s="117">
        <v>1</v>
      </c>
      <c r="S64" s="117">
        <v>9</v>
      </c>
      <c r="T64" s="117">
        <v>0</v>
      </c>
      <c r="U64" s="117">
        <f t="shared" si="16"/>
        <v>10</v>
      </c>
      <c r="V64" s="118">
        <f t="shared" si="7"/>
        <v>0.5625</v>
      </c>
      <c r="W64" s="118">
        <f t="shared" si="8"/>
        <v>0.5625</v>
      </c>
      <c r="X64" s="117">
        <v>6</v>
      </c>
      <c r="Y64" s="117">
        <v>4</v>
      </c>
      <c r="Z64" s="117">
        <f t="shared" si="26"/>
        <v>10</v>
      </c>
      <c r="AA64" s="118">
        <f t="shared" si="10"/>
        <v>0.6</v>
      </c>
      <c r="AB64" s="117">
        <v>3</v>
      </c>
      <c r="AC64" s="117">
        <v>7</v>
      </c>
      <c r="AD64" s="117">
        <f t="shared" si="27"/>
        <v>10</v>
      </c>
      <c r="AE64" s="118">
        <f t="shared" si="12"/>
        <v>0.3</v>
      </c>
      <c r="AF64" s="117">
        <v>1</v>
      </c>
      <c r="AG64" s="117">
        <v>1</v>
      </c>
      <c r="AH64" s="117">
        <v>6</v>
      </c>
      <c r="AI64" s="117">
        <v>0</v>
      </c>
      <c r="AJ64" s="117">
        <v>0</v>
      </c>
      <c r="AK64" s="117">
        <v>2</v>
      </c>
      <c r="AL64" s="117">
        <f t="shared" si="19"/>
        <v>10</v>
      </c>
      <c r="AN64" s="121">
        <v>7000</v>
      </c>
      <c r="AO64" s="121">
        <v>20000</v>
      </c>
      <c r="AP64" s="121">
        <v>12200</v>
      </c>
    </row>
    <row r="65" spans="1:42" x14ac:dyDescent="0.2">
      <c r="A65" s="123">
        <v>9.8000000000000007</v>
      </c>
      <c r="B65" s="97"/>
      <c r="C65" s="98" t="s">
        <v>107</v>
      </c>
      <c r="D65" s="101">
        <v>33</v>
      </c>
      <c r="E65" s="101">
        <v>32</v>
      </c>
      <c r="F65" s="104">
        <f t="shared" si="5"/>
        <v>0.96969696969696972</v>
      </c>
      <c r="G65" s="101">
        <v>19</v>
      </c>
      <c r="H65" s="101">
        <v>0</v>
      </c>
      <c r="I65" s="101">
        <v>13</v>
      </c>
      <c r="J65" s="101">
        <v>5</v>
      </c>
      <c r="K65" s="101">
        <v>4</v>
      </c>
      <c r="L65" s="101">
        <v>3</v>
      </c>
      <c r="M65" s="101">
        <v>0</v>
      </c>
      <c r="N65" s="101">
        <v>0</v>
      </c>
      <c r="O65" s="101">
        <v>1</v>
      </c>
      <c r="P65" s="101">
        <f t="shared" si="14"/>
        <v>13</v>
      </c>
      <c r="Q65" s="102">
        <f t="shared" si="15"/>
        <v>32</v>
      </c>
      <c r="R65" s="103">
        <v>1</v>
      </c>
      <c r="S65" s="101">
        <v>18</v>
      </c>
      <c r="T65" s="101">
        <v>0</v>
      </c>
      <c r="U65" s="101">
        <f t="shared" si="16"/>
        <v>19</v>
      </c>
      <c r="V65" s="104">
        <f t="shared" si="7"/>
        <v>0.58064516129032262</v>
      </c>
      <c r="W65" s="104">
        <f t="shared" si="8"/>
        <v>0.58064516129032262</v>
      </c>
      <c r="X65" s="101">
        <v>7</v>
      </c>
      <c r="Y65" s="101">
        <v>12</v>
      </c>
      <c r="Z65" s="101">
        <f t="shared" si="26"/>
        <v>19</v>
      </c>
      <c r="AA65" s="104">
        <f t="shared" si="10"/>
        <v>0.36842105263157893</v>
      </c>
      <c r="AB65" s="101">
        <v>12</v>
      </c>
      <c r="AC65" s="101">
        <v>7</v>
      </c>
      <c r="AD65" s="101">
        <f t="shared" si="27"/>
        <v>19</v>
      </c>
      <c r="AE65" s="104">
        <f t="shared" si="12"/>
        <v>0.63157894736842102</v>
      </c>
      <c r="AF65" s="101">
        <v>2</v>
      </c>
      <c r="AG65" s="101">
        <v>5</v>
      </c>
      <c r="AH65" s="101">
        <v>11</v>
      </c>
      <c r="AI65" s="101">
        <v>0</v>
      </c>
      <c r="AJ65" s="101">
        <v>0</v>
      </c>
      <c r="AK65" s="101">
        <v>1</v>
      </c>
      <c r="AL65" s="101">
        <f t="shared" si="19"/>
        <v>19</v>
      </c>
      <c r="AN65" s="105">
        <v>6200</v>
      </c>
      <c r="AO65" s="105">
        <v>90000</v>
      </c>
      <c r="AP65" s="105">
        <v>19446.666666666668</v>
      </c>
    </row>
    <row r="66" spans="1:42" s="1" customFormat="1" x14ac:dyDescent="0.2">
      <c r="A66" s="106">
        <v>10</v>
      </c>
      <c r="B66" s="107" t="s">
        <v>108</v>
      </c>
      <c r="C66" s="108"/>
      <c r="D66" s="109">
        <f>SUM(D67,D70,D71,D72,D73,D76,D77)</f>
        <v>605</v>
      </c>
      <c r="E66" s="109">
        <f>SUM(E67,E70,E71,E72,E73,E76,E77)</f>
        <v>574</v>
      </c>
      <c r="F66" s="110">
        <f t="shared" si="5"/>
        <v>0.94876033057851239</v>
      </c>
      <c r="G66" s="111">
        <f>SUM(G67,G70,G71,G72,G73,G76,G77)</f>
        <v>454</v>
      </c>
      <c r="H66" s="111">
        <v>7</v>
      </c>
      <c r="I66" s="109">
        <v>113</v>
      </c>
      <c r="J66" s="109">
        <v>43</v>
      </c>
      <c r="K66" s="109">
        <v>46</v>
      </c>
      <c r="L66" s="109">
        <v>16</v>
      </c>
      <c r="M66" s="109">
        <v>1</v>
      </c>
      <c r="N66" s="109">
        <v>0</v>
      </c>
      <c r="O66" s="109">
        <v>7</v>
      </c>
      <c r="P66" s="111">
        <f t="shared" ref="P66:Q66" si="69">SUM(P67,P70,P71,P72,P73,P76,P77)</f>
        <v>113</v>
      </c>
      <c r="Q66" s="73">
        <f t="shared" si="69"/>
        <v>574</v>
      </c>
      <c r="R66" s="111">
        <v>18</v>
      </c>
      <c r="S66" s="111">
        <v>432</v>
      </c>
      <c r="T66" s="111">
        <f>SUM(T67,T70,T71,T72,T73,T76,T77)</f>
        <v>4</v>
      </c>
      <c r="U66" s="111">
        <f>SUM(U67,U70,U71,U72,U73,U76,U77)</f>
        <v>454</v>
      </c>
      <c r="V66" s="112">
        <f t="shared" si="7"/>
        <v>0.78832116788321172</v>
      </c>
      <c r="W66" s="112">
        <f t="shared" si="8"/>
        <v>0.79562043795620441</v>
      </c>
      <c r="X66" s="109">
        <f t="shared" ref="X66:Z66" si="70">SUM(X67,X70,X71,X72,X73,X76,X77)</f>
        <v>361</v>
      </c>
      <c r="Y66" s="109">
        <f t="shared" si="70"/>
        <v>93</v>
      </c>
      <c r="Z66" s="109">
        <f t="shared" si="70"/>
        <v>454</v>
      </c>
      <c r="AA66" s="112">
        <f t="shared" si="10"/>
        <v>0.79515418502202639</v>
      </c>
      <c r="AB66" s="109">
        <f t="shared" ref="AB66:AD66" si="71">SUM(AB67,AB70,AB71,AB72,AB73,AB76,AB77)</f>
        <v>192</v>
      </c>
      <c r="AC66" s="109">
        <f t="shared" si="71"/>
        <v>262</v>
      </c>
      <c r="AD66" s="109">
        <f t="shared" si="71"/>
        <v>454</v>
      </c>
      <c r="AE66" s="112">
        <f t="shared" si="12"/>
        <v>0.42290748898678415</v>
      </c>
      <c r="AF66" s="109">
        <f t="shared" ref="AF66:AL66" si="72">SUM(AF67,AF70,AF71,AF72,AF73,AF76,AF77)</f>
        <v>27</v>
      </c>
      <c r="AG66" s="109">
        <f t="shared" si="72"/>
        <v>65</v>
      </c>
      <c r="AH66" s="109">
        <f t="shared" si="72"/>
        <v>329</v>
      </c>
      <c r="AI66" s="109">
        <f t="shared" si="72"/>
        <v>0</v>
      </c>
      <c r="AJ66" s="109">
        <f t="shared" si="72"/>
        <v>17</v>
      </c>
      <c r="AK66" s="109">
        <f t="shared" si="72"/>
        <v>16</v>
      </c>
      <c r="AL66" s="109">
        <f t="shared" si="72"/>
        <v>454</v>
      </c>
      <c r="AN66" s="113">
        <v>6300</v>
      </c>
      <c r="AO66" s="113">
        <v>90000</v>
      </c>
      <c r="AP66" s="113">
        <v>16173.034360746586</v>
      </c>
    </row>
    <row r="67" spans="1:42" x14ac:dyDescent="0.2">
      <c r="A67" s="94">
        <v>10.1</v>
      </c>
      <c r="B67" s="78"/>
      <c r="C67" s="79" t="s">
        <v>109</v>
      </c>
      <c r="D67" s="82">
        <f>SUM(D68:D69)</f>
        <v>129</v>
      </c>
      <c r="E67" s="82">
        <v>126</v>
      </c>
      <c r="F67" s="84">
        <f t="shared" si="5"/>
        <v>0.97674418604651159</v>
      </c>
      <c r="G67" s="82">
        <v>86</v>
      </c>
      <c r="H67" s="82">
        <v>2</v>
      </c>
      <c r="I67" s="82">
        <v>38</v>
      </c>
      <c r="J67" s="82">
        <v>15</v>
      </c>
      <c r="K67" s="82">
        <v>14</v>
      </c>
      <c r="L67" s="82">
        <v>5</v>
      </c>
      <c r="M67" s="82">
        <v>0</v>
      </c>
      <c r="N67" s="82">
        <v>0</v>
      </c>
      <c r="O67" s="82">
        <v>4</v>
      </c>
      <c r="P67" s="82">
        <f t="shared" si="14"/>
        <v>38</v>
      </c>
      <c r="Q67" s="83">
        <f t="shared" si="15"/>
        <v>126</v>
      </c>
      <c r="R67" s="95">
        <v>3</v>
      </c>
      <c r="S67" s="82">
        <v>83</v>
      </c>
      <c r="T67" s="82">
        <v>0</v>
      </c>
      <c r="U67" s="82">
        <f t="shared" si="16"/>
        <v>86</v>
      </c>
      <c r="V67" s="84">
        <f t="shared" si="7"/>
        <v>0.68595041322314054</v>
      </c>
      <c r="W67" s="84">
        <f t="shared" si="8"/>
        <v>0.68595041322314054</v>
      </c>
      <c r="X67" s="82">
        <v>64</v>
      </c>
      <c r="Y67" s="82">
        <v>22</v>
      </c>
      <c r="Z67" s="82">
        <f t="shared" si="26"/>
        <v>86</v>
      </c>
      <c r="AA67" s="84">
        <f t="shared" si="10"/>
        <v>0.7441860465116279</v>
      </c>
      <c r="AB67" s="82">
        <v>20</v>
      </c>
      <c r="AC67" s="82">
        <v>66</v>
      </c>
      <c r="AD67" s="82">
        <f t="shared" si="27"/>
        <v>86</v>
      </c>
      <c r="AE67" s="84">
        <f t="shared" si="12"/>
        <v>0.23255813953488372</v>
      </c>
      <c r="AF67" s="82">
        <v>2</v>
      </c>
      <c r="AG67" s="82">
        <v>9</v>
      </c>
      <c r="AH67" s="82">
        <v>71</v>
      </c>
      <c r="AI67" s="82">
        <v>0</v>
      </c>
      <c r="AJ67" s="82">
        <v>3</v>
      </c>
      <c r="AK67" s="82">
        <v>1</v>
      </c>
      <c r="AL67" s="82">
        <f t="shared" si="19"/>
        <v>86</v>
      </c>
      <c r="AN67" s="85"/>
      <c r="AO67" s="85"/>
      <c r="AP67" s="85"/>
    </row>
    <row r="68" spans="1:42" s="92" customFormat="1" ht="15.75" x14ac:dyDescent="0.2">
      <c r="A68" s="86" t="s">
        <v>17</v>
      </c>
      <c r="B68" s="87" t="s">
        <v>105</v>
      </c>
      <c r="C68" s="88" t="s">
        <v>110</v>
      </c>
      <c r="D68" s="89">
        <v>120</v>
      </c>
      <c r="E68" s="89">
        <v>118</v>
      </c>
      <c r="F68" s="90">
        <f t="shared" si="5"/>
        <v>0.98333333333333328</v>
      </c>
      <c r="G68" s="89">
        <v>80</v>
      </c>
      <c r="H68" s="89">
        <v>2</v>
      </c>
      <c r="I68" s="89">
        <v>36</v>
      </c>
      <c r="J68" s="89">
        <v>14</v>
      </c>
      <c r="K68" s="89">
        <v>14</v>
      </c>
      <c r="L68" s="89">
        <v>4</v>
      </c>
      <c r="M68" s="89"/>
      <c r="N68" s="89"/>
      <c r="O68" s="89">
        <v>4</v>
      </c>
      <c r="P68" s="89">
        <f t="shared" si="14"/>
        <v>36</v>
      </c>
      <c r="Q68" s="91">
        <f t="shared" si="15"/>
        <v>118</v>
      </c>
      <c r="R68" s="89">
        <v>3</v>
      </c>
      <c r="S68" s="89">
        <v>77</v>
      </c>
      <c r="T68" s="89">
        <v>0</v>
      </c>
      <c r="U68" s="89">
        <f t="shared" si="16"/>
        <v>80</v>
      </c>
      <c r="V68" s="90">
        <f t="shared" si="7"/>
        <v>0.68141592920353977</v>
      </c>
      <c r="W68" s="90">
        <f t="shared" si="8"/>
        <v>0.68141592920353977</v>
      </c>
      <c r="X68" s="89">
        <v>58</v>
      </c>
      <c r="Y68" s="89">
        <v>22</v>
      </c>
      <c r="Z68" s="89">
        <f t="shared" ref="Z68:Z69" si="73">SUM(X68:Y68)</f>
        <v>80</v>
      </c>
      <c r="AA68" s="90">
        <f t="shared" si="10"/>
        <v>0.72499999999999998</v>
      </c>
      <c r="AB68" s="89">
        <v>18</v>
      </c>
      <c r="AC68" s="89">
        <v>62</v>
      </c>
      <c r="AD68" s="89">
        <f t="shared" si="27"/>
        <v>80</v>
      </c>
      <c r="AE68" s="90">
        <f t="shared" si="12"/>
        <v>0.22500000000000001</v>
      </c>
      <c r="AF68" s="89">
        <v>2</v>
      </c>
      <c r="AG68" s="89">
        <v>8</v>
      </c>
      <c r="AH68" s="89">
        <v>66</v>
      </c>
      <c r="AI68" s="89">
        <v>0</v>
      </c>
      <c r="AJ68" s="89">
        <v>3</v>
      </c>
      <c r="AK68" s="89">
        <v>1</v>
      </c>
      <c r="AL68" s="89">
        <f t="shared" si="19"/>
        <v>80</v>
      </c>
      <c r="AN68" s="93">
        <v>7120</v>
      </c>
      <c r="AO68" s="93">
        <v>18000</v>
      </c>
      <c r="AP68" s="93">
        <v>12488.266666666666</v>
      </c>
    </row>
    <row r="69" spans="1:42" s="92" customFormat="1" ht="15.75" x14ac:dyDescent="0.2">
      <c r="A69" s="86" t="s">
        <v>17</v>
      </c>
      <c r="B69" s="87" t="s">
        <v>105</v>
      </c>
      <c r="C69" s="88" t="s">
        <v>111</v>
      </c>
      <c r="D69" s="89">
        <v>9</v>
      </c>
      <c r="E69" s="89">
        <v>8</v>
      </c>
      <c r="F69" s="90">
        <f t="shared" si="5"/>
        <v>0.88888888888888884</v>
      </c>
      <c r="G69" s="89">
        <v>6</v>
      </c>
      <c r="H69" s="89">
        <v>0</v>
      </c>
      <c r="I69" s="89">
        <v>2</v>
      </c>
      <c r="J69" s="89">
        <v>1</v>
      </c>
      <c r="K69" s="89">
        <v>0</v>
      </c>
      <c r="L69" s="89">
        <v>1</v>
      </c>
      <c r="M69" s="89"/>
      <c r="N69" s="89"/>
      <c r="O69" s="89">
        <v>0</v>
      </c>
      <c r="P69" s="89">
        <f t="shared" si="14"/>
        <v>2</v>
      </c>
      <c r="Q69" s="91">
        <f t="shared" si="15"/>
        <v>8</v>
      </c>
      <c r="R69" s="89">
        <v>0</v>
      </c>
      <c r="S69" s="89">
        <v>6</v>
      </c>
      <c r="T69" s="89">
        <v>0</v>
      </c>
      <c r="U69" s="89">
        <f t="shared" si="16"/>
        <v>6</v>
      </c>
      <c r="V69" s="90">
        <f t="shared" si="7"/>
        <v>0.75</v>
      </c>
      <c r="W69" s="90">
        <f t="shared" si="8"/>
        <v>0.75</v>
      </c>
      <c r="X69" s="89">
        <v>6</v>
      </c>
      <c r="Y69" s="89">
        <v>0</v>
      </c>
      <c r="Z69" s="89">
        <f t="shared" si="73"/>
        <v>6</v>
      </c>
      <c r="AA69" s="90">
        <f t="shared" si="10"/>
        <v>1</v>
      </c>
      <c r="AB69" s="89">
        <v>2</v>
      </c>
      <c r="AC69" s="89">
        <v>4</v>
      </c>
      <c r="AD69" s="89">
        <f t="shared" si="27"/>
        <v>6</v>
      </c>
      <c r="AE69" s="90">
        <f t="shared" si="12"/>
        <v>0.33333333333333331</v>
      </c>
      <c r="AF69" s="89">
        <v>0</v>
      </c>
      <c r="AG69" s="89">
        <v>1</v>
      </c>
      <c r="AH69" s="89">
        <v>5</v>
      </c>
      <c r="AI69" s="89">
        <v>0</v>
      </c>
      <c r="AJ69" s="89">
        <v>0</v>
      </c>
      <c r="AK69" s="89">
        <v>0</v>
      </c>
      <c r="AL69" s="89">
        <f t="shared" si="19"/>
        <v>6</v>
      </c>
      <c r="AN69" s="93">
        <v>8000</v>
      </c>
      <c r="AO69" s="93">
        <v>16000</v>
      </c>
      <c r="AP69" s="93">
        <v>12166.666666666666</v>
      </c>
    </row>
    <row r="70" spans="1:42" x14ac:dyDescent="0.2">
      <c r="A70" s="94">
        <v>10.199999999999999</v>
      </c>
      <c r="B70" s="78"/>
      <c r="C70" s="79" t="s">
        <v>112</v>
      </c>
      <c r="D70" s="82">
        <v>74</v>
      </c>
      <c r="E70" s="82">
        <v>67</v>
      </c>
      <c r="F70" s="84">
        <f t="shared" si="5"/>
        <v>0.90540540540540537</v>
      </c>
      <c r="G70" s="82">
        <v>58</v>
      </c>
      <c r="H70" s="82">
        <v>2</v>
      </c>
      <c r="I70" s="82">
        <v>7</v>
      </c>
      <c r="J70" s="82">
        <v>4</v>
      </c>
      <c r="K70" s="82">
        <v>2</v>
      </c>
      <c r="L70" s="82">
        <v>0</v>
      </c>
      <c r="M70" s="82">
        <v>0</v>
      </c>
      <c r="N70" s="82">
        <v>0</v>
      </c>
      <c r="O70" s="82">
        <v>1</v>
      </c>
      <c r="P70" s="82">
        <f t="shared" si="14"/>
        <v>7</v>
      </c>
      <c r="Q70" s="83">
        <f t="shared" si="15"/>
        <v>67</v>
      </c>
      <c r="R70" s="95">
        <v>6</v>
      </c>
      <c r="S70" s="82">
        <v>52</v>
      </c>
      <c r="T70" s="82">
        <v>0</v>
      </c>
      <c r="U70" s="82">
        <f t="shared" si="16"/>
        <v>58</v>
      </c>
      <c r="V70" s="84">
        <f t="shared" si="7"/>
        <v>0.88135593220338981</v>
      </c>
      <c r="W70" s="84">
        <f t="shared" si="8"/>
        <v>0.88135593220338981</v>
      </c>
      <c r="X70" s="82">
        <v>52</v>
      </c>
      <c r="Y70" s="82">
        <v>6</v>
      </c>
      <c r="Z70" s="82">
        <f t="shared" si="26"/>
        <v>58</v>
      </c>
      <c r="AA70" s="84">
        <f t="shared" si="10"/>
        <v>0.89655172413793105</v>
      </c>
      <c r="AB70" s="82">
        <v>34</v>
      </c>
      <c r="AC70" s="82">
        <v>24</v>
      </c>
      <c r="AD70" s="82">
        <f t="shared" si="27"/>
        <v>58</v>
      </c>
      <c r="AE70" s="84">
        <f t="shared" si="12"/>
        <v>0.58620689655172409</v>
      </c>
      <c r="AF70" s="82">
        <v>4</v>
      </c>
      <c r="AG70" s="82">
        <v>17</v>
      </c>
      <c r="AH70" s="82">
        <v>34</v>
      </c>
      <c r="AI70" s="82">
        <v>0</v>
      </c>
      <c r="AJ70" s="82">
        <v>1</v>
      </c>
      <c r="AK70" s="82">
        <v>2</v>
      </c>
      <c r="AL70" s="82">
        <f t="shared" si="19"/>
        <v>58</v>
      </c>
      <c r="AN70" s="85">
        <v>6500</v>
      </c>
      <c r="AO70" s="85">
        <v>70000</v>
      </c>
      <c r="AP70" s="85">
        <v>16287.6</v>
      </c>
    </row>
    <row r="71" spans="1:42" x14ac:dyDescent="0.2">
      <c r="A71" s="94">
        <v>10.3</v>
      </c>
      <c r="B71" s="78"/>
      <c r="C71" s="79" t="s">
        <v>113</v>
      </c>
      <c r="D71" s="82">
        <v>30</v>
      </c>
      <c r="E71" s="82">
        <v>29</v>
      </c>
      <c r="F71" s="84">
        <f>+E71/D71</f>
        <v>0.96666666666666667</v>
      </c>
      <c r="G71" s="82">
        <v>22</v>
      </c>
      <c r="H71" s="82">
        <v>0</v>
      </c>
      <c r="I71" s="82">
        <v>7</v>
      </c>
      <c r="J71" s="82">
        <v>2</v>
      </c>
      <c r="K71" s="82">
        <v>5</v>
      </c>
      <c r="L71" s="82">
        <v>0</v>
      </c>
      <c r="M71" s="82">
        <v>0</v>
      </c>
      <c r="N71" s="82">
        <v>0</v>
      </c>
      <c r="O71" s="82">
        <v>0</v>
      </c>
      <c r="P71" s="82">
        <f t="shared" si="14"/>
        <v>7</v>
      </c>
      <c r="Q71" s="83">
        <f t="shared" si="15"/>
        <v>29</v>
      </c>
      <c r="R71" s="95">
        <v>0</v>
      </c>
      <c r="S71" s="82">
        <v>22</v>
      </c>
      <c r="T71" s="82">
        <v>0</v>
      </c>
      <c r="U71" s="82">
        <f t="shared" si="16"/>
        <v>22</v>
      </c>
      <c r="V71" s="84">
        <f t="shared" si="7"/>
        <v>0.75862068965517238</v>
      </c>
      <c r="W71" s="84">
        <f t="shared" si="8"/>
        <v>0.75862068965517238</v>
      </c>
      <c r="X71" s="82">
        <v>21</v>
      </c>
      <c r="Y71" s="82">
        <v>1</v>
      </c>
      <c r="Z71" s="82">
        <f t="shared" si="26"/>
        <v>22</v>
      </c>
      <c r="AA71" s="84">
        <f t="shared" si="10"/>
        <v>0.95454545454545459</v>
      </c>
      <c r="AB71" s="82">
        <v>9</v>
      </c>
      <c r="AC71" s="82">
        <v>13</v>
      </c>
      <c r="AD71" s="82">
        <f t="shared" si="27"/>
        <v>22</v>
      </c>
      <c r="AE71" s="84">
        <f t="shared" si="12"/>
        <v>0.40909090909090912</v>
      </c>
      <c r="AF71" s="82">
        <v>1</v>
      </c>
      <c r="AG71" s="82">
        <v>3</v>
      </c>
      <c r="AH71" s="82">
        <v>15</v>
      </c>
      <c r="AI71" s="82">
        <v>0</v>
      </c>
      <c r="AJ71" s="82">
        <v>0</v>
      </c>
      <c r="AK71" s="82">
        <v>3</v>
      </c>
      <c r="AL71" s="82">
        <f t="shared" si="19"/>
        <v>22</v>
      </c>
      <c r="AN71" s="85">
        <v>11000</v>
      </c>
      <c r="AO71" s="85">
        <v>90000</v>
      </c>
      <c r="AP71" s="85">
        <v>27433.333333333332</v>
      </c>
    </row>
    <row r="72" spans="1:42" x14ac:dyDescent="0.2">
      <c r="A72" s="94">
        <v>10.4</v>
      </c>
      <c r="B72" s="78"/>
      <c r="C72" s="79" t="s">
        <v>114</v>
      </c>
      <c r="D72" s="82">
        <v>116</v>
      </c>
      <c r="E72" s="82">
        <v>115</v>
      </c>
      <c r="F72" s="84">
        <f t="shared" si="5"/>
        <v>0.99137931034482762</v>
      </c>
      <c r="G72" s="82">
        <v>92</v>
      </c>
      <c r="H72" s="82">
        <v>0</v>
      </c>
      <c r="I72" s="82">
        <v>23</v>
      </c>
      <c r="J72" s="82">
        <v>7</v>
      </c>
      <c r="K72" s="82">
        <v>15</v>
      </c>
      <c r="L72" s="82">
        <v>1</v>
      </c>
      <c r="M72" s="82">
        <v>0</v>
      </c>
      <c r="N72" s="82">
        <v>0</v>
      </c>
      <c r="O72" s="82">
        <v>0</v>
      </c>
      <c r="P72" s="82">
        <f t="shared" si="14"/>
        <v>23</v>
      </c>
      <c r="Q72" s="83">
        <f t="shared" si="15"/>
        <v>115</v>
      </c>
      <c r="R72" s="95">
        <v>2</v>
      </c>
      <c r="S72" s="82">
        <v>89</v>
      </c>
      <c r="T72" s="82">
        <v>1</v>
      </c>
      <c r="U72" s="82">
        <f t="shared" si="16"/>
        <v>92</v>
      </c>
      <c r="V72" s="84">
        <f t="shared" si="7"/>
        <v>0.78761061946902655</v>
      </c>
      <c r="W72" s="84">
        <f t="shared" si="8"/>
        <v>0.79646017699115046</v>
      </c>
      <c r="X72" s="82">
        <v>75</v>
      </c>
      <c r="Y72" s="82">
        <v>17</v>
      </c>
      <c r="Z72" s="82">
        <f t="shared" si="26"/>
        <v>92</v>
      </c>
      <c r="AA72" s="84">
        <f t="shared" si="10"/>
        <v>0.81521739130434778</v>
      </c>
      <c r="AB72" s="82">
        <v>57</v>
      </c>
      <c r="AC72" s="82">
        <v>35</v>
      </c>
      <c r="AD72" s="82">
        <f t="shared" si="27"/>
        <v>92</v>
      </c>
      <c r="AE72" s="84">
        <f t="shared" si="12"/>
        <v>0.61956521739130432</v>
      </c>
      <c r="AF72" s="82">
        <v>2</v>
      </c>
      <c r="AG72" s="82">
        <v>8</v>
      </c>
      <c r="AH72" s="82">
        <v>75</v>
      </c>
      <c r="AI72" s="82">
        <v>0</v>
      </c>
      <c r="AJ72" s="82">
        <v>5</v>
      </c>
      <c r="AK72" s="82">
        <v>2</v>
      </c>
      <c r="AL72" s="82">
        <f t="shared" si="19"/>
        <v>92</v>
      </c>
      <c r="AN72" s="85">
        <v>7000</v>
      </c>
      <c r="AO72" s="85">
        <v>30000</v>
      </c>
      <c r="AP72" s="85">
        <v>14612.608695652174</v>
      </c>
    </row>
    <row r="73" spans="1:42" x14ac:dyDescent="0.2">
      <c r="A73" s="94">
        <v>10.5</v>
      </c>
      <c r="B73" s="78"/>
      <c r="C73" s="79" t="s">
        <v>115</v>
      </c>
      <c r="D73" s="82">
        <f>SUM(D74:D75)</f>
        <v>164</v>
      </c>
      <c r="E73" s="82">
        <v>151</v>
      </c>
      <c r="F73" s="84">
        <f t="shared" si="5"/>
        <v>0.92073170731707321</v>
      </c>
      <c r="G73" s="82">
        <v>127</v>
      </c>
      <c r="H73" s="82">
        <v>1</v>
      </c>
      <c r="I73" s="82">
        <v>23</v>
      </c>
      <c r="J73" s="82">
        <v>9</v>
      </c>
      <c r="K73" s="82">
        <v>6</v>
      </c>
      <c r="L73" s="82">
        <v>6</v>
      </c>
      <c r="M73" s="82">
        <v>1</v>
      </c>
      <c r="N73" s="82">
        <v>0</v>
      </c>
      <c r="O73" s="82">
        <v>1</v>
      </c>
      <c r="P73" s="82">
        <f t="shared" si="14"/>
        <v>23</v>
      </c>
      <c r="Q73" s="83">
        <f t="shared" si="15"/>
        <v>151</v>
      </c>
      <c r="R73" s="95">
        <v>3</v>
      </c>
      <c r="S73" s="82">
        <v>122</v>
      </c>
      <c r="T73" s="82">
        <v>2</v>
      </c>
      <c r="U73" s="82">
        <f t="shared" si="16"/>
        <v>127</v>
      </c>
      <c r="V73" s="84">
        <f t="shared" si="7"/>
        <v>0.83561643835616439</v>
      </c>
      <c r="W73" s="84">
        <f t="shared" si="8"/>
        <v>0.84931506849315064</v>
      </c>
      <c r="X73" s="82">
        <v>111</v>
      </c>
      <c r="Y73" s="82">
        <v>16</v>
      </c>
      <c r="Z73" s="82">
        <f t="shared" si="26"/>
        <v>127</v>
      </c>
      <c r="AA73" s="84">
        <f t="shared" si="10"/>
        <v>0.87401574803149606</v>
      </c>
      <c r="AB73" s="82">
        <v>52</v>
      </c>
      <c r="AC73" s="82">
        <v>75</v>
      </c>
      <c r="AD73" s="82">
        <f t="shared" si="27"/>
        <v>127</v>
      </c>
      <c r="AE73" s="84">
        <f t="shared" si="12"/>
        <v>0.40944881889763779</v>
      </c>
      <c r="AF73" s="82">
        <v>10</v>
      </c>
      <c r="AG73" s="82">
        <v>9</v>
      </c>
      <c r="AH73" s="82">
        <v>97</v>
      </c>
      <c r="AI73" s="82">
        <v>0</v>
      </c>
      <c r="AJ73" s="82">
        <v>7</v>
      </c>
      <c r="AK73" s="82">
        <v>4</v>
      </c>
      <c r="AL73" s="82">
        <f t="shared" si="19"/>
        <v>127</v>
      </c>
      <c r="AN73" s="85"/>
      <c r="AO73" s="85"/>
      <c r="AP73" s="85"/>
    </row>
    <row r="74" spans="1:42" s="92" customFormat="1" ht="15.75" x14ac:dyDescent="0.2">
      <c r="A74" s="86" t="s">
        <v>17</v>
      </c>
      <c r="B74" s="87" t="s">
        <v>105</v>
      </c>
      <c r="C74" s="124" t="s">
        <v>116</v>
      </c>
      <c r="D74" s="89">
        <v>132</v>
      </c>
      <c r="E74" s="89">
        <v>128</v>
      </c>
      <c r="F74" s="90">
        <f t="shared" si="5"/>
        <v>0.96969696969696972</v>
      </c>
      <c r="G74" s="89">
        <v>113</v>
      </c>
      <c r="H74" s="89">
        <v>1</v>
      </c>
      <c r="I74" s="89">
        <v>14</v>
      </c>
      <c r="J74" s="89">
        <v>6</v>
      </c>
      <c r="K74" s="89">
        <v>3</v>
      </c>
      <c r="L74" s="89">
        <v>4</v>
      </c>
      <c r="M74" s="89">
        <v>1</v>
      </c>
      <c r="N74" s="89">
        <v>0</v>
      </c>
      <c r="O74" s="89">
        <v>0</v>
      </c>
      <c r="P74" s="89">
        <f t="shared" si="14"/>
        <v>14</v>
      </c>
      <c r="Q74" s="91">
        <f t="shared" si="15"/>
        <v>128</v>
      </c>
      <c r="R74" s="89">
        <v>3</v>
      </c>
      <c r="S74" s="89">
        <v>108</v>
      </c>
      <c r="T74" s="89">
        <v>2</v>
      </c>
      <c r="U74" s="89">
        <f t="shared" si="16"/>
        <v>113</v>
      </c>
      <c r="V74" s="90">
        <f t="shared" si="7"/>
        <v>0.87804878048780488</v>
      </c>
      <c r="W74" s="90">
        <f t="shared" si="8"/>
        <v>0.89430894308943087</v>
      </c>
      <c r="X74" s="89">
        <v>102</v>
      </c>
      <c r="Y74" s="89">
        <v>11</v>
      </c>
      <c r="Z74" s="89">
        <f t="shared" ref="Z74:Z75" si="74">SUM(X74:Y74)</f>
        <v>113</v>
      </c>
      <c r="AA74" s="90">
        <f t="shared" si="10"/>
        <v>0.90265486725663713</v>
      </c>
      <c r="AB74" s="89">
        <v>51</v>
      </c>
      <c r="AC74" s="89">
        <v>62</v>
      </c>
      <c r="AD74" s="89">
        <f t="shared" si="27"/>
        <v>113</v>
      </c>
      <c r="AE74" s="90">
        <f t="shared" si="12"/>
        <v>0.45132743362831856</v>
      </c>
      <c r="AF74" s="89">
        <v>8</v>
      </c>
      <c r="AG74" s="89">
        <v>8</v>
      </c>
      <c r="AH74" s="89">
        <v>89</v>
      </c>
      <c r="AI74" s="89">
        <v>0</v>
      </c>
      <c r="AJ74" s="89">
        <v>5</v>
      </c>
      <c r="AK74" s="89">
        <v>3</v>
      </c>
      <c r="AL74" s="89">
        <f t="shared" si="19"/>
        <v>113</v>
      </c>
      <c r="AN74" s="93">
        <v>6000</v>
      </c>
      <c r="AO74" s="93">
        <v>25000</v>
      </c>
      <c r="AP74" s="93">
        <v>14032.368421052632</v>
      </c>
    </row>
    <row r="75" spans="1:42" s="92" customFormat="1" ht="15.75" x14ac:dyDescent="0.2">
      <c r="A75" s="86" t="s">
        <v>17</v>
      </c>
      <c r="B75" s="87" t="s">
        <v>105</v>
      </c>
      <c r="C75" s="124" t="s">
        <v>117</v>
      </c>
      <c r="D75" s="89">
        <v>32</v>
      </c>
      <c r="E75" s="89">
        <v>23</v>
      </c>
      <c r="F75" s="90">
        <f t="shared" si="5"/>
        <v>0.71875</v>
      </c>
      <c r="G75" s="89">
        <v>14</v>
      </c>
      <c r="H75" s="89">
        <v>0</v>
      </c>
      <c r="I75" s="89">
        <v>9</v>
      </c>
      <c r="J75" s="89">
        <v>3</v>
      </c>
      <c r="K75" s="89">
        <v>3</v>
      </c>
      <c r="L75" s="89">
        <v>2</v>
      </c>
      <c r="M75" s="89">
        <v>0</v>
      </c>
      <c r="N75" s="89">
        <v>0</v>
      </c>
      <c r="O75" s="89">
        <v>1</v>
      </c>
      <c r="P75" s="89">
        <f t="shared" si="14"/>
        <v>9</v>
      </c>
      <c r="Q75" s="91">
        <f t="shared" si="15"/>
        <v>23</v>
      </c>
      <c r="R75" s="89">
        <v>0</v>
      </c>
      <c r="S75" s="89">
        <v>14</v>
      </c>
      <c r="T75" s="89">
        <v>0</v>
      </c>
      <c r="U75" s="89">
        <f t="shared" si="16"/>
        <v>14</v>
      </c>
      <c r="V75" s="90">
        <f t="shared" si="7"/>
        <v>0.60869565217391308</v>
      </c>
      <c r="W75" s="90">
        <f t="shared" si="8"/>
        <v>0.60869565217391308</v>
      </c>
      <c r="X75" s="89">
        <v>9</v>
      </c>
      <c r="Y75" s="89">
        <v>5</v>
      </c>
      <c r="Z75" s="89">
        <f t="shared" si="74"/>
        <v>14</v>
      </c>
      <c r="AA75" s="90">
        <f t="shared" si="10"/>
        <v>0.6428571428571429</v>
      </c>
      <c r="AB75" s="89">
        <v>1</v>
      </c>
      <c r="AC75" s="89">
        <v>13</v>
      </c>
      <c r="AD75" s="89">
        <f t="shared" si="27"/>
        <v>14</v>
      </c>
      <c r="AE75" s="90">
        <f t="shared" si="12"/>
        <v>7.1428571428571425E-2</v>
      </c>
      <c r="AF75" s="89">
        <v>2</v>
      </c>
      <c r="AG75" s="89">
        <v>1</v>
      </c>
      <c r="AH75" s="89">
        <v>8</v>
      </c>
      <c r="AI75" s="89">
        <v>0</v>
      </c>
      <c r="AJ75" s="89">
        <v>2</v>
      </c>
      <c r="AK75" s="89">
        <v>1</v>
      </c>
      <c r="AL75" s="89">
        <f t="shared" si="19"/>
        <v>14</v>
      </c>
      <c r="AN75" s="93">
        <v>7460</v>
      </c>
      <c r="AO75" s="93">
        <v>15000</v>
      </c>
      <c r="AP75" s="93">
        <v>10461.428571428571</v>
      </c>
    </row>
    <row r="76" spans="1:42" x14ac:dyDescent="0.2">
      <c r="A76" s="94">
        <v>10.6</v>
      </c>
      <c r="B76" s="78"/>
      <c r="C76" s="79" t="s">
        <v>118</v>
      </c>
      <c r="D76" s="82">
        <v>72</v>
      </c>
      <c r="E76" s="82">
        <v>68</v>
      </c>
      <c r="F76" s="84">
        <f t="shared" si="5"/>
        <v>0.94444444444444442</v>
      </c>
      <c r="G76" s="82">
        <v>54</v>
      </c>
      <c r="H76" s="82">
        <v>1</v>
      </c>
      <c r="I76" s="82">
        <v>13</v>
      </c>
      <c r="J76" s="82">
        <v>5</v>
      </c>
      <c r="K76" s="82">
        <v>3</v>
      </c>
      <c r="L76" s="82">
        <v>4</v>
      </c>
      <c r="M76" s="82">
        <v>0</v>
      </c>
      <c r="N76" s="82">
        <v>0</v>
      </c>
      <c r="O76" s="82">
        <v>1</v>
      </c>
      <c r="P76" s="82">
        <f t="shared" si="14"/>
        <v>13</v>
      </c>
      <c r="Q76" s="83">
        <f t="shared" si="15"/>
        <v>68</v>
      </c>
      <c r="R76" s="95">
        <v>4</v>
      </c>
      <c r="S76" s="82">
        <v>49</v>
      </c>
      <c r="T76" s="82">
        <v>1</v>
      </c>
      <c r="U76" s="82">
        <f t="shared" si="16"/>
        <v>54</v>
      </c>
      <c r="V76" s="84">
        <f t="shared" si="7"/>
        <v>0.77777777777777779</v>
      </c>
      <c r="W76" s="84">
        <f t="shared" si="8"/>
        <v>0.79365079365079361</v>
      </c>
      <c r="X76" s="82">
        <v>27</v>
      </c>
      <c r="Y76" s="82">
        <v>27</v>
      </c>
      <c r="Z76" s="82">
        <f t="shared" si="26"/>
        <v>54</v>
      </c>
      <c r="AA76" s="84">
        <f t="shared" si="10"/>
        <v>0.5</v>
      </c>
      <c r="AB76" s="82">
        <v>8</v>
      </c>
      <c r="AC76" s="82">
        <v>46</v>
      </c>
      <c r="AD76" s="82">
        <f t="shared" si="27"/>
        <v>54</v>
      </c>
      <c r="AE76" s="84">
        <f t="shared" si="12"/>
        <v>0.14814814814814814</v>
      </c>
      <c r="AF76" s="82">
        <v>8</v>
      </c>
      <c r="AG76" s="82">
        <v>11</v>
      </c>
      <c r="AH76" s="82">
        <v>31</v>
      </c>
      <c r="AI76" s="82">
        <v>0</v>
      </c>
      <c r="AJ76" s="82">
        <v>1</v>
      </c>
      <c r="AK76" s="82">
        <v>3</v>
      </c>
      <c r="AL76" s="82">
        <f t="shared" si="19"/>
        <v>54</v>
      </c>
      <c r="AN76" s="85">
        <v>6300</v>
      </c>
      <c r="AO76" s="85">
        <v>30000</v>
      </c>
      <c r="AP76" s="85">
        <v>11370</v>
      </c>
    </row>
    <row r="77" spans="1:42" x14ac:dyDescent="0.2">
      <c r="A77" s="96">
        <v>10.7</v>
      </c>
      <c r="B77" s="97"/>
      <c r="C77" s="98" t="s">
        <v>119</v>
      </c>
      <c r="D77" s="101">
        <v>20</v>
      </c>
      <c r="E77" s="101">
        <v>18</v>
      </c>
      <c r="F77" s="104">
        <f t="shared" si="5"/>
        <v>0.9</v>
      </c>
      <c r="G77" s="101">
        <v>15</v>
      </c>
      <c r="H77" s="101">
        <v>1</v>
      </c>
      <c r="I77" s="101">
        <v>2</v>
      </c>
      <c r="J77" s="101">
        <v>1</v>
      </c>
      <c r="K77" s="101">
        <v>1</v>
      </c>
      <c r="L77" s="101">
        <v>0</v>
      </c>
      <c r="M77" s="101">
        <v>0</v>
      </c>
      <c r="N77" s="101">
        <v>0</v>
      </c>
      <c r="O77" s="101">
        <v>0</v>
      </c>
      <c r="P77" s="101">
        <f t="shared" si="14"/>
        <v>2</v>
      </c>
      <c r="Q77" s="102">
        <f t="shared" si="15"/>
        <v>18</v>
      </c>
      <c r="R77" s="103">
        <v>0</v>
      </c>
      <c r="S77" s="101">
        <v>15</v>
      </c>
      <c r="T77" s="101">
        <v>0</v>
      </c>
      <c r="U77" s="101">
        <f t="shared" si="16"/>
        <v>15</v>
      </c>
      <c r="V77" s="104">
        <f t="shared" si="7"/>
        <v>0.88235294117647056</v>
      </c>
      <c r="W77" s="104">
        <f t="shared" si="8"/>
        <v>0.88235294117647056</v>
      </c>
      <c r="X77" s="101">
        <v>11</v>
      </c>
      <c r="Y77" s="101">
        <v>4</v>
      </c>
      <c r="Z77" s="101">
        <f t="shared" si="26"/>
        <v>15</v>
      </c>
      <c r="AA77" s="104">
        <f t="shared" si="10"/>
        <v>0.73333333333333328</v>
      </c>
      <c r="AB77" s="101">
        <v>12</v>
      </c>
      <c r="AC77" s="101">
        <v>3</v>
      </c>
      <c r="AD77" s="101">
        <f t="shared" si="27"/>
        <v>15</v>
      </c>
      <c r="AE77" s="104">
        <f t="shared" si="12"/>
        <v>0.8</v>
      </c>
      <c r="AF77" s="101">
        <v>0</v>
      </c>
      <c r="AG77" s="101">
        <v>8</v>
      </c>
      <c r="AH77" s="101">
        <v>6</v>
      </c>
      <c r="AI77" s="101">
        <v>0</v>
      </c>
      <c r="AJ77" s="101">
        <v>0</v>
      </c>
      <c r="AK77" s="101">
        <v>1</v>
      </c>
      <c r="AL77" s="101">
        <f t="shared" si="19"/>
        <v>15</v>
      </c>
      <c r="AN77" s="105">
        <v>13000</v>
      </c>
      <c r="AO77" s="105">
        <v>30000</v>
      </c>
      <c r="AP77" s="105">
        <v>18933.333333333332</v>
      </c>
    </row>
    <row r="78" spans="1:42" s="1" customFormat="1" x14ac:dyDescent="0.2">
      <c r="A78" s="106">
        <v>11</v>
      </c>
      <c r="B78" s="107" t="s">
        <v>120</v>
      </c>
      <c r="C78" s="108"/>
      <c r="D78" s="109">
        <v>143</v>
      </c>
      <c r="E78" s="109">
        <v>132</v>
      </c>
      <c r="F78" s="110">
        <f t="shared" si="5"/>
        <v>0.92307692307692313</v>
      </c>
      <c r="G78" s="111">
        <v>77</v>
      </c>
      <c r="H78" s="111">
        <v>52</v>
      </c>
      <c r="I78" s="109">
        <v>3</v>
      </c>
      <c r="J78" s="109">
        <v>1</v>
      </c>
      <c r="K78" s="109">
        <v>0</v>
      </c>
      <c r="L78" s="109">
        <v>1</v>
      </c>
      <c r="M78" s="109">
        <v>1</v>
      </c>
      <c r="N78" s="109">
        <v>0</v>
      </c>
      <c r="O78" s="109">
        <v>0</v>
      </c>
      <c r="P78" s="111">
        <f t="shared" ref="P78:U78" si="75">SUM(P79)</f>
        <v>3</v>
      </c>
      <c r="Q78" s="73">
        <f t="shared" si="75"/>
        <v>132</v>
      </c>
      <c r="R78" s="111">
        <v>3</v>
      </c>
      <c r="S78" s="111">
        <v>74</v>
      </c>
      <c r="T78" s="111">
        <v>0</v>
      </c>
      <c r="U78" s="111">
        <f t="shared" si="75"/>
        <v>77</v>
      </c>
      <c r="V78" s="112">
        <f t="shared" si="7"/>
        <v>0.97368421052631582</v>
      </c>
      <c r="W78" s="112">
        <f t="shared" si="8"/>
        <v>0.97368421052631582</v>
      </c>
      <c r="X78" s="109">
        <v>67</v>
      </c>
      <c r="Y78" s="109">
        <v>10</v>
      </c>
      <c r="Z78" s="109">
        <f t="shared" ref="Z78" si="76">SUM(Z79)</f>
        <v>77</v>
      </c>
      <c r="AA78" s="112">
        <f t="shared" si="10"/>
        <v>0.87012987012987009</v>
      </c>
      <c r="AB78" s="109">
        <v>39</v>
      </c>
      <c r="AC78" s="109">
        <v>38</v>
      </c>
      <c r="AD78" s="109">
        <f t="shared" ref="AD78" si="77">SUM(AD79)</f>
        <v>77</v>
      </c>
      <c r="AE78" s="112">
        <f t="shared" si="12"/>
        <v>0.50649350649350644</v>
      </c>
      <c r="AF78" s="109">
        <v>11</v>
      </c>
      <c r="AG78" s="109">
        <v>17</v>
      </c>
      <c r="AH78" s="109">
        <v>48</v>
      </c>
      <c r="AI78" s="109">
        <v>0</v>
      </c>
      <c r="AJ78" s="109">
        <v>1</v>
      </c>
      <c r="AK78" s="109">
        <v>0</v>
      </c>
      <c r="AL78" s="109">
        <f t="shared" ref="AL78" si="78">SUM(AL79)</f>
        <v>77</v>
      </c>
      <c r="AN78" s="113">
        <v>7000</v>
      </c>
      <c r="AO78" s="113">
        <v>30000</v>
      </c>
      <c r="AP78" s="113">
        <v>13686.844155844155</v>
      </c>
    </row>
    <row r="79" spans="1:42" x14ac:dyDescent="0.2">
      <c r="A79" s="96">
        <v>11.1</v>
      </c>
      <c r="B79" s="97"/>
      <c r="C79" s="98" t="s">
        <v>121</v>
      </c>
      <c r="D79" s="101">
        <v>143</v>
      </c>
      <c r="E79" s="101">
        <v>132</v>
      </c>
      <c r="F79" s="104">
        <f t="shared" si="5"/>
        <v>0.92307692307692313</v>
      </c>
      <c r="G79" s="101">
        <v>77</v>
      </c>
      <c r="H79" s="101">
        <v>52</v>
      </c>
      <c r="I79" s="101">
        <v>3</v>
      </c>
      <c r="J79" s="101">
        <v>1</v>
      </c>
      <c r="K79" s="101">
        <v>0</v>
      </c>
      <c r="L79" s="101">
        <v>1</v>
      </c>
      <c r="M79" s="101">
        <v>1</v>
      </c>
      <c r="N79" s="101">
        <v>0</v>
      </c>
      <c r="O79" s="101">
        <v>0</v>
      </c>
      <c r="P79" s="101">
        <f t="shared" si="14"/>
        <v>3</v>
      </c>
      <c r="Q79" s="102">
        <f t="shared" si="15"/>
        <v>132</v>
      </c>
      <c r="R79" s="103">
        <v>3</v>
      </c>
      <c r="S79" s="101">
        <v>74</v>
      </c>
      <c r="T79" s="101">
        <v>0</v>
      </c>
      <c r="U79" s="101">
        <f t="shared" si="16"/>
        <v>77</v>
      </c>
      <c r="V79" s="104">
        <f t="shared" si="7"/>
        <v>0.97368421052631582</v>
      </c>
      <c r="W79" s="104">
        <f t="shared" si="8"/>
        <v>0.97368421052631582</v>
      </c>
      <c r="X79" s="101">
        <v>67</v>
      </c>
      <c r="Y79" s="101">
        <v>10</v>
      </c>
      <c r="Z79" s="101">
        <f t="shared" si="26"/>
        <v>77</v>
      </c>
      <c r="AA79" s="104">
        <f t="shared" si="10"/>
        <v>0.87012987012987009</v>
      </c>
      <c r="AB79" s="101">
        <v>39</v>
      </c>
      <c r="AC79" s="101">
        <v>38</v>
      </c>
      <c r="AD79" s="101">
        <f t="shared" si="27"/>
        <v>77</v>
      </c>
      <c r="AE79" s="104">
        <f t="shared" si="12"/>
        <v>0.50649350649350644</v>
      </c>
      <c r="AF79" s="101">
        <v>11</v>
      </c>
      <c r="AG79" s="101">
        <v>17</v>
      </c>
      <c r="AH79" s="101">
        <v>48</v>
      </c>
      <c r="AI79" s="101">
        <v>0</v>
      </c>
      <c r="AJ79" s="101">
        <v>1</v>
      </c>
      <c r="AK79" s="101">
        <v>0</v>
      </c>
      <c r="AL79" s="101">
        <f t="shared" si="19"/>
        <v>77</v>
      </c>
      <c r="AN79" s="105">
        <v>7000</v>
      </c>
      <c r="AO79" s="105">
        <v>30000</v>
      </c>
      <c r="AP79" s="105">
        <v>13686.844155844155</v>
      </c>
    </row>
    <row r="80" spans="1:42" s="1" customFormat="1" x14ac:dyDescent="0.2">
      <c r="A80" s="106">
        <v>12</v>
      </c>
      <c r="B80" s="107" t="s">
        <v>122</v>
      </c>
      <c r="C80" s="108"/>
      <c r="D80" s="109">
        <v>192</v>
      </c>
      <c r="E80" s="109">
        <v>185</v>
      </c>
      <c r="F80" s="110">
        <f>+E80/D80</f>
        <v>0.96354166666666663</v>
      </c>
      <c r="G80" s="111">
        <v>161</v>
      </c>
      <c r="H80" s="111">
        <v>3</v>
      </c>
      <c r="I80" s="109">
        <v>21</v>
      </c>
      <c r="J80" s="109">
        <v>7</v>
      </c>
      <c r="K80" s="109">
        <v>7</v>
      </c>
      <c r="L80" s="109">
        <v>4</v>
      </c>
      <c r="M80" s="109">
        <v>1</v>
      </c>
      <c r="N80" s="109">
        <v>0</v>
      </c>
      <c r="O80" s="109">
        <v>2</v>
      </c>
      <c r="P80" s="111">
        <f t="shared" si="14"/>
        <v>21</v>
      </c>
      <c r="Q80" s="73">
        <f t="shared" si="15"/>
        <v>185</v>
      </c>
      <c r="R80" s="111">
        <v>5</v>
      </c>
      <c r="S80" s="111">
        <v>152</v>
      </c>
      <c r="T80" s="111">
        <v>4</v>
      </c>
      <c r="U80" s="111">
        <f t="shared" si="16"/>
        <v>161</v>
      </c>
      <c r="V80" s="112">
        <f t="shared" si="7"/>
        <v>0.86363636363636365</v>
      </c>
      <c r="W80" s="112">
        <f t="shared" si="8"/>
        <v>0.88636363636363635</v>
      </c>
      <c r="X80" s="109">
        <v>109</v>
      </c>
      <c r="Y80" s="109">
        <v>52</v>
      </c>
      <c r="Z80" s="109">
        <f t="shared" si="26"/>
        <v>161</v>
      </c>
      <c r="AA80" s="112">
        <f t="shared" si="10"/>
        <v>0.67701863354037262</v>
      </c>
      <c r="AB80" s="109">
        <v>86</v>
      </c>
      <c r="AC80" s="109">
        <v>75</v>
      </c>
      <c r="AD80" s="109">
        <f t="shared" si="27"/>
        <v>161</v>
      </c>
      <c r="AE80" s="112">
        <f t="shared" si="12"/>
        <v>0.53416149068322982</v>
      </c>
      <c r="AF80" s="109">
        <v>21</v>
      </c>
      <c r="AG80" s="109">
        <v>55</v>
      </c>
      <c r="AH80" s="109">
        <v>77</v>
      </c>
      <c r="AI80" s="109">
        <v>0</v>
      </c>
      <c r="AJ80" s="109">
        <v>2</v>
      </c>
      <c r="AK80" s="109">
        <v>6</v>
      </c>
      <c r="AL80" s="109">
        <f t="shared" ref="AL80" si="79">SUM(AL81:AL82)</f>
        <v>161</v>
      </c>
      <c r="AN80" s="113">
        <v>5000</v>
      </c>
      <c r="AO80" s="113">
        <v>50000</v>
      </c>
      <c r="AP80" s="113">
        <v>13849.673518518517</v>
      </c>
    </row>
    <row r="81" spans="1:42" x14ac:dyDescent="0.2">
      <c r="A81" s="94">
        <v>12.1</v>
      </c>
      <c r="B81" s="78"/>
      <c r="C81" s="79" t="s">
        <v>123</v>
      </c>
      <c r="D81" s="82">
        <v>62</v>
      </c>
      <c r="E81" s="82">
        <v>59</v>
      </c>
      <c r="F81" s="84">
        <f t="shared" si="5"/>
        <v>0.95161290322580649</v>
      </c>
      <c r="G81" s="82">
        <v>51</v>
      </c>
      <c r="H81" s="82">
        <v>1</v>
      </c>
      <c r="I81" s="82">
        <v>7</v>
      </c>
      <c r="J81" s="82">
        <v>2</v>
      </c>
      <c r="K81" s="82">
        <v>1</v>
      </c>
      <c r="L81" s="82">
        <v>1</v>
      </c>
      <c r="M81" s="82">
        <v>1</v>
      </c>
      <c r="N81" s="82">
        <v>0</v>
      </c>
      <c r="O81" s="82">
        <v>2</v>
      </c>
      <c r="P81" s="82">
        <f t="shared" si="14"/>
        <v>7</v>
      </c>
      <c r="Q81" s="83">
        <f t="shared" si="15"/>
        <v>59</v>
      </c>
      <c r="R81" s="95">
        <v>1</v>
      </c>
      <c r="S81" s="82">
        <v>48</v>
      </c>
      <c r="T81" s="82">
        <v>2</v>
      </c>
      <c r="U81" s="82">
        <f t="shared" si="16"/>
        <v>51</v>
      </c>
      <c r="V81" s="84">
        <f t="shared" si="7"/>
        <v>0.8571428571428571</v>
      </c>
      <c r="W81" s="84">
        <f t="shared" si="8"/>
        <v>0.8928571428571429</v>
      </c>
      <c r="X81" s="82">
        <v>30</v>
      </c>
      <c r="Y81" s="82">
        <v>21</v>
      </c>
      <c r="Z81" s="82">
        <f t="shared" si="26"/>
        <v>51</v>
      </c>
      <c r="AA81" s="84">
        <f t="shared" si="10"/>
        <v>0.58823529411764708</v>
      </c>
      <c r="AB81" s="82">
        <v>32</v>
      </c>
      <c r="AC81" s="82">
        <v>19</v>
      </c>
      <c r="AD81" s="82">
        <f t="shared" si="27"/>
        <v>51</v>
      </c>
      <c r="AE81" s="84">
        <f t="shared" si="12"/>
        <v>0.62745098039215685</v>
      </c>
      <c r="AF81" s="82">
        <v>6</v>
      </c>
      <c r="AG81" s="82">
        <v>16</v>
      </c>
      <c r="AH81" s="82">
        <v>28</v>
      </c>
      <c r="AI81" s="82">
        <v>0</v>
      </c>
      <c r="AJ81" s="82">
        <v>1</v>
      </c>
      <c r="AK81" s="82">
        <v>0</v>
      </c>
      <c r="AL81" s="82">
        <f t="shared" si="19"/>
        <v>51</v>
      </c>
      <c r="AN81" s="85">
        <v>5000</v>
      </c>
      <c r="AO81" s="85">
        <v>50000</v>
      </c>
      <c r="AP81" s="85">
        <v>14754.56</v>
      </c>
    </row>
    <row r="82" spans="1:42" x14ac:dyDescent="0.2">
      <c r="A82" s="96">
        <v>12.2</v>
      </c>
      <c r="B82" s="97"/>
      <c r="C82" s="98" t="s">
        <v>124</v>
      </c>
      <c r="D82" s="101">
        <v>130</v>
      </c>
      <c r="E82" s="101">
        <v>126</v>
      </c>
      <c r="F82" s="104">
        <f t="shared" si="5"/>
        <v>0.96923076923076923</v>
      </c>
      <c r="G82" s="101">
        <v>110</v>
      </c>
      <c r="H82" s="101">
        <v>2</v>
      </c>
      <c r="I82" s="101">
        <v>14</v>
      </c>
      <c r="J82" s="101">
        <v>5</v>
      </c>
      <c r="K82" s="101">
        <v>6</v>
      </c>
      <c r="L82" s="101">
        <v>3</v>
      </c>
      <c r="M82" s="101">
        <v>0</v>
      </c>
      <c r="N82" s="101">
        <v>0</v>
      </c>
      <c r="O82" s="101">
        <v>0</v>
      </c>
      <c r="P82" s="101">
        <f t="shared" si="14"/>
        <v>14</v>
      </c>
      <c r="Q82" s="102">
        <f t="shared" si="15"/>
        <v>126</v>
      </c>
      <c r="R82" s="103">
        <v>4</v>
      </c>
      <c r="S82" s="101">
        <v>104</v>
      </c>
      <c r="T82" s="101">
        <v>2</v>
      </c>
      <c r="U82" s="101">
        <f t="shared" si="16"/>
        <v>110</v>
      </c>
      <c r="V82" s="104">
        <f t="shared" si="7"/>
        <v>0.8666666666666667</v>
      </c>
      <c r="W82" s="104">
        <f t="shared" si="8"/>
        <v>0.8833333333333333</v>
      </c>
      <c r="X82" s="101">
        <v>79</v>
      </c>
      <c r="Y82" s="101">
        <v>31</v>
      </c>
      <c r="Z82" s="101">
        <f t="shared" si="26"/>
        <v>110</v>
      </c>
      <c r="AA82" s="104">
        <f t="shared" si="10"/>
        <v>0.71818181818181814</v>
      </c>
      <c r="AB82" s="101">
        <v>54</v>
      </c>
      <c r="AC82" s="101">
        <v>56</v>
      </c>
      <c r="AD82" s="101">
        <f t="shared" si="27"/>
        <v>110</v>
      </c>
      <c r="AE82" s="104">
        <f t="shared" si="12"/>
        <v>0.49090909090909091</v>
      </c>
      <c r="AF82" s="101">
        <v>15</v>
      </c>
      <c r="AG82" s="101">
        <v>39</v>
      </c>
      <c r="AH82" s="101">
        <v>49</v>
      </c>
      <c r="AI82" s="101">
        <v>0</v>
      </c>
      <c r="AJ82" s="101">
        <v>1</v>
      </c>
      <c r="AK82" s="101">
        <v>6</v>
      </c>
      <c r="AL82" s="101">
        <f t="shared" si="19"/>
        <v>110</v>
      </c>
      <c r="AN82" s="105">
        <v>5000</v>
      </c>
      <c r="AO82" s="105">
        <v>30000</v>
      </c>
      <c r="AP82" s="105">
        <v>12944.787037037036</v>
      </c>
    </row>
    <row r="83" spans="1:42" x14ac:dyDescent="0.2">
      <c r="A83" s="64"/>
      <c r="B83" s="125"/>
      <c r="C83" s="126" t="s">
        <v>125</v>
      </c>
      <c r="D83" s="127">
        <f>SUM(D49,D51,D53,D80,D78,D55,D66,D18,D38,D25,D45,D47)</f>
        <v>2394</v>
      </c>
      <c r="E83" s="127">
        <f>SUM(E49,E51,E53,E80,E78,E55,E66,E18,E38,E25,E45,E47)</f>
        <v>2238</v>
      </c>
      <c r="F83" s="128">
        <f t="shared" si="5"/>
        <v>0.93483709273182958</v>
      </c>
      <c r="G83" s="127">
        <f>SUM(G49,G51,G53,G80,G78,G55,G66,G18,G38,G25,G45,G47)</f>
        <v>1774</v>
      </c>
      <c r="H83" s="127">
        <f t="shared" ref="H83:U83" si="80">SUM(H49,H51,H53,H80,H78,H55,H66,H18,H38,H25,H45,H47)</f>
        <v>116</v>
      </c>
      <c r="I83" s="127">
        <f t="shared" si="80"/>
        <v>348</v>
      </c>
      <c r="J83" s="127">
        <f t="shared" si="80"/>
        <v>136</v>
      </c>
      <c r="K83" s="127">
        <f t="shared" si="80"/>
        <v>119</v>
      </c>
      <c r="L83" s="127">
        <f t="shared" si="80"/>
        <v>60</v>
      </c>
      <c r="M83" s="127">
        <f t="shared" si="80"/>
        <v>5</v>
      </c>
      <c r="N83" s="127">
        <f t="shared" si="80"/>
        <v>3</v>
      </c>
      <c r="O83" s="127">
        <f t="shared" si="80"/>
        <v>25</v>
      </c>
      <c r="P83" s="127">
        <f t="shared" si="80"/>
        <v>348</v>
      </c>
      <c r="Q83" s="129">
        <f t="shared" si="80"/>
        <v>2238</v>
      </c>
      <c r="R83" s="127">
        <f t="shared" si="80"/>
        <v>45</v>
      </c>
      <c r="S83" s="127">
        <f t="shared" si="80"/>
        <v>1688</v>
      </c>
      <c r="T83" s="127">
        <f t="shared" si="80"/>
        <v>41</v>
      </c>
      <c r="U83" s="127">
        <f t="shared" si="80"/>
        <v>1774</v>
      </c>
      <c r="V83" s="128">
        <f t="shared" si="7"/>
        <v>0.8158530691155147</v>
      </c>
      <c r="W83" s="128">
        <f t="shared" si="8"/>
        <v>0.8356694055099082</v>
      </c>
      <c r="X83" s="127">
        <f t="shared" ref="X83:Z83" si="81">SUM(X49,X51,X53,X80,X78,X55,X66,X18,X38,X25,X45,X47)</f>
        <v>1395</v>
      </c>
      <c r="Y83" s="127">
        <f t="shared" si="81"/>
        <v>379</v>
      </c>
      <c r="Z83" s="127">
        <f t="shared" si="81"/>
        <v>1774</v>
      </c>
      <c r="AA83" s="128">
        <f t="shared" si="10"/>
        <v>0.78635851183765504</v>
      </c>
      <c r="AB83" s="127">
        <f t="shared" ref="AB83:AD83" si="82">SUM(AB49,AB51,AB53,AB80,AB78,AB55,AB66,AB18,AB38,AB25,AB45,AB47)</f>
        <v>1000</v>
      </c>
      <c r="AC83" s="127">
        <f t="shared" si="82"/>
        <v>774</v>
      </c>
      <c r="AD83" s="127">
        <f t="shared" si="82"/>
        <v>1774</v>
      </c>
      <c r="AE83" s="128">
        <f t="shared" si="12"/>
        <v>0.56369785794813976</v>
      </c>
      <c r="AF83" s="127">
        <f t="shared" ref="AF83:AL83" si="83">SUM(AF49,AF51,AF53,AF80,AF78,AF55,AF66,AF18,AF38,AF25,AF45,AF47)</f>
        <v>246</v>
      </c>
      <c r="AG83" s="127">
        <f t="shared" si="83"/>
        <v>247</v>
      </c>
      <c r="AH83" s="127">
        <f t="shared" si="83"/>
        <v>1175</v>
      </c>
      <c r="AI83" s="127">
        <f t="shared" si="83"/>
        <v>2</v>
      </c>
      <c r="AJ83" s="127">
        <f t="shared" si="83"/>
        <v>49</v>
      </c>
      <c r="AK83" s="127">
        <f t="shared" si="83"/>
        <v>55</v>
      </c>
      <c r="AL83" s="127">
        <f t="shared" si="83"/>
        <v>1774</v>
      </c>
      <c r="AN83" s="130">
        <v>400</v>
      </c>
      <c r="AO83" s="130">
        <v>120000</v>
      </c>
      <c r="AP83" s="130">
        <v>15666.112610784869</v>
      </c>
    </row>
    <row r="84" spans="1:42" s="137" customFormat="1" ht="18.75" x14ac:dyDescent="0.2">
      <c r="A84" s="131"/>
      <c r="B84" s="132"/>
      <c r="C84" s="133" t="s">
        <v>126</v>
      </c>
      <c r="D84" s="134"/>
      <c r="E84" s="134"/>
      <c r="F84" s="135"/>
      <c r="G84" s="136">
        <f>+G83/$Q$83</f>
        <v>0.79267202859696162</v>
      </c>
      <c r="H84" s="136">
        <f t="shared" ref="H84:I84" si="84">+H83/$Q$83</f>
        <v>5.1831992850759609E-2</v>
      </c>
      <c r="I84" s="136">
        <f t="shared" si="84"/>
        <v>0.15549597855227881</v>
      </c>
      <c r="J84" s="136">
        <f>+J83/$P$83</f>
        <v>0.39080459770114945</v>
      </c>
      <c r="K84" s="136">
        <f t="shared" ref="K84:P84" si="85">+K83/$P$83</f>
        <v>0.34195402298850575</v>
      </c>
      <c r="L84" s="136">
        <f t="shared" si="85"/>
        <v>0.17241379310344829</v>
      </c>
      <c r="M84" s="136">
        <f t="shared" si="85"/>
        <v>1.4367816091954023E-2</v>
      </c>
      <c r="N84" s="136">
        <f t="shared" si="85"/>
        <v>8.6206896551724137E-3</v>
      </c>
      <c r="O84" s="136">
        <f t="shared" si="85"/>
        <v>7.183908045977011E-2</v>
      </c>
      <c r="P84" s="136">
        <f t="shared" si="85"/>
        <v>1</v>
      </c>
      <c r="Q84" s="136">
        <f t="shared" ref="Q84" si="86">+Q83/$Q$83</f>
        <v>1</v>
      </c>
      <c r="R84" s="136">
        <f>+R83/$U$83</f>
        <v>2.5366403607666291E-2</v>
      </c>
      <c r="S84" s="136">
        <f t="shared" ref="S84:U84" si="87">+S83/$U$83</f>
        <v>0.95152198421645995</v>
      </c>
      <c r="T84" s="136">
        <f t="shared" si="87"/>
        <v>2.3111612175873732E-2</v>
      </c>
      <c r="U84" s="136">
        <f t="shared" si="87"/>
        <v>1</v>
      </c>
      <c r="V84" s="135"/>
      <c r="W84" s="135"/>
      <c r="X84" s="136">
        <f>+X83/$Z$83</f>
        <v>0.78635851183765504</v>
      </c>
      <c r="Y84" s="136">
        <f t="shared" ref="Y84:Z84" si="88">+Y83/$Z$83</f>
        <v>0.21364148816234499</v>
      </c>
      <c r="Z84" s="136">
        <f t="shared" si="88"/>
        <v>1</v>
      </c>
      <c r="AA84" s="135"/>
      <c r="AB84" s="136">
        <f>+AB83/$AD$83</f>
        <v>0.56369785794813976</v>
      </c>
      <c r="AC84" s="136">
        <f t="shared" ref="AC84:AD84" si="89">+AC83/$AD$83</f>
        <v>0.43630214205186019</v>
      </c>
      <c r="AD84" s="136">
        <f t="shared" si="89"/>
        <v>1</v>
      </c>
      <c r="AE84" s="136"/>
      <c r="AF84" s="136">
        <f>+AF83/$AL$83</f>
        <v>0.13866967305524239</v>
      </c>
      <c r="AG84" s="136">
        <f t="shared" ref="AG84:AL84" si="90">+AG83/$AL$83</f>
        <v>0.13923337091319052</v>
      </c>
      <c r="AH84" s="136">
        <f t="shared" si="90"/>
        <v>0.66234498308906431</v>
      </c>
      <c r="AI84" s="136">
        <f t="shared" si="90"/>
        <v>1.1273957158962795E-3</v>
      </c>
      <c r="AJ84" s="136">
        <f t="shared" si="90"/>
        <v>2.7621195039458851E-2</v>
      </c>
      <c r="AK84" s="136">
        <f t="shared" si="90"/>
        <v>3.1003382187147689E-2</v>
      </c>
      <c r="AL84" s="136">
        <f t="shared" si="90"/>
        <v>1</v>
      </c>
      <c r="AN84" s="138"/>
      <c r="AO84" s="138"/>
      <c r="AP84" s="138"/>
    </row>
    <row r="85" spans="1:42" s="141" customFormat="1" x14ac:dyDescent="0.2">
      <c r="A85" s="3" t="s">
        <v>127</v>
      </c>
      <c r="B85" s="139"/>
      <c r="C85" s="140"/>
      <c r="G85" s="29"/>
      <c r="H85" s="29"/>
      <c r="I85" s="142"/>
      <c r="J85" s="143"/>
      <c r="K85" s="29"/>
      <c r="O85" s="144">
        <f>SUM(M83,N83,O83)</f>
        <v>33</v>
      </c>
      <c r="R85" s="145"/>
      <c r="Y85" s="146"/>
      <c r="AC85" s="147"/>
      <c r="AD85" s="147"/>
      <c r="AN85" s="29"/>
      <c r="AO85" s="29"/>
      <c r="AP85" s="29"/>
    </row>
    <row r="86" spans="1:42" s="141" customFormat="1" x14ac:dyDescent="0.2">
      <c r="A86" s="3" t="s">
        <v>128</v>
      </c>
      <c r="B86" s="139"/>
      <c r="C86" s="140"/>
      <c r="G86" s="29"/>
      <c r="H86" s="29"/>
      <c r="I86" s="29"/>
      <c r="J86" s="29"/>
      <c r="K86" s="29"/>
      <c r="R86" s="145"/>
      <c r="AL86" s="146"/>
      <c r="AN86" s="29"/>
      <c r="AO86" s="29"/>
      <c r="AP86" s="29"/>
    </row>
    <row r="87" spans="1:42" s="141" customFormat="1" x14ac:dyDescent="0.2">
      <c r="A87" s="3" t="s">
        <v>129</v>
      </c>
      <c r="B87" s="139"/>
      <c r="C87" s="140"/>
      <c r="G87" s="29"/>
      <c r="H87" s="29"/>
      <c r="I87" s="29"/>
      <c r="J87" s="29"/>
      <c r="K87" s="29"/>
      <c r="R87" s="145"/>
      <c r="AN87" s="29"/>
      <c r="AO87" s="29"/>
      <c r="AP87" s="29"/>
    </row>
    <row r="88" spans="1:42" s="141" customFormat="1" x14ac:dyDescent="0.2">
      <c r="A88" s="148" t="s">
        <v>130</v>
      </c>
      <c r="B88" s="139"/>
      <c r="C88" s="140"/>
      <c r="G88" s="29"/>
      <c r="H88" s="29"/>
      <c r="I88" s="29"/>
      <c r="J88" s="29"/>
      <c r="K88" s="29"/>
      <c r="R88" s="145"/>
      <c r="AN88" s="29"/>
      <c r="AO88" s="29"/>
      <c r="AP88" s="29"/>
    </row>
    <row r="89" spans="1:42" s="141" customFormat="1" x14ac:dyDescent="0.2">
      <c r="A89" s="3" t="s">
        <v>131</v>
      </c>
      <c r="B89" s="139"/>
      <c r="C89" s="140"/>
      <c r="G89" s="29"/>
      <c r="H89" s="29"/>
      <c r="I89" s="29"/>
      <c r="J89" s="29"/>
      <c r="K89" s="29"/>
      <c r="R89" s="145"/>
      <c r="AN89" s="29"/>
      <c r="AO89" s="29"/>
      <c r="AP89" s="29"/>
    </row>
    <row r="90" spans="1:42" s="141" customFormat="1" x14ac:dyDescent="0.2">
      <c r="A90" s="3" t="s">
        <v>132</v>
      </c>
      <c r="B90" s="139"/>
      <c r="C90" s="140"/>
      <c r="G90" s="29"/>
      <c r="H90" s="29"/>
      <c r="I90" s="29"/>
      <c r="J90" s="29"/>
      <c r="K90" s="29"/>
      <c r="R90" s="145"/>
      <c r="AN90" s="29"/>
      <c r="AO90" s="29"/>
      <c r="AP90" s="29"/>
    </row>
    <row r="91" spans="1:42" s="141" customFormat="1" x14ac:dyDescent="0.2">
      <c r="A91" s="3" t="s">
        <v>133</v>
      </c>
      <c r="B91" s="139"/>
      <c r="C91" s="140"/>
      <c r="G91" s="29"/>
      <c r="H91" s="29"/>
      <c r="I91" s="29"/>
      <c r="J91" s="29"/>
      <c r="K91" s="29"/>
      <c r="R91" s="145"/>
      <c r="AN91" s="29"/>
      <c r="AO91" s="29"/>
      <c r="AP91" s="29"/>
    </row>
    <row r="92" spans="1:42" x14ac:dyDescent="0.2">
      <c r="A92" s="3" t="s">
        <v>134</v>
      </c>
      <c r="C92" s="3"/>
      <c r="G92" s="29"/>
      <c r="I92" s="29"/>
      <c r="J92" s="29"/>
      <c r="K92" s="29"/>
      <c r="L92" s="29"/>
      <c r="Q92" s="3"/>
      <c r="R92" s="141"/>
      <c r="S92" s="141"/>
      <c r="T92" s="141"/>
      <c r="U92" s="141"/>
      <c r="V92" s="141"/>
      <c r="W92" s="141"/>
      <c r="X92" s="141"/>
      <c r="AN92" s="29"/>
      <c r="AO92" s="29"/>
      <c r="AP92" s="29"/>
    </row>
    <row r="93" spans="1:42" s="141" customFormat="1" x14ac:dyDescent="0.25">
      <c r="A93" s="3"/>
      <c r="B93" s="139"/>
      <c r="C93" s="140"/>
      <c r="G93" s="29"/>
      <c r="H93" s="29"/>
      <c r="I93" s="29"/>
      <c r="J93" s="29"/>
      <c r="K93" s="29"/>
      <c r="R93" s="145"/>
      <c r="V93" s="149"/>
      <c r="W93" s="150"/>
      <c r="X93" s="150"/>
      <c r="Y93" s="150"/>
      <c r="Z93" s="150"/>
      <c r="AA93" s="150"/>
      <c r="AB93" s="150"/>
      <c r="AC93" s="150"/>
      <c r="AD93" s="150"/>
      <c r="AE93" s="150"/>
      <c r="AF93" s="151"/>
      <c r="AG93" s="151"/>
      <c r="AN93" s="29"/>
      <c r="AO93" s="29"/>
      <c r="AP93" s="29"/>
    </row>
    <row r="94" spans="1:42" s="150" customFormat="1" ht="18" x14ac:dyDescent="0.25">
      <c r="A94" s="151"/>
      <c r="B94" s="152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V94" s="151"/>
      <c r="W94" s="151"/>
      <c r="X94" s="151"/>
      <c r="AN94" s="151"/>
      <c r="AO94" s="151"/>
      <c r="AP94" s="151"/>
    </row>
    <row r="95" spans="1:42" s="150" customFormat="1" ht="18" x14ac:dyDescent="0.25">
      <c r="A95" s="151"/>
      <c r="B95" s="152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V95" s="151"/>
      <c r="W95" s="151"/>
      <c r="X95" s="151"/>
      <c r="AN95" s="151"/>
      <c r="AO95" s="151"/>
      <c r="AP95" s="151"/>
    </row>
    <row r="96" spans="1:42" ht="21" customHeight="1" x14ac:dyDescent="0.2">
      <c r="A96" s="33" t="s">
        <v>18</v>
      </c>
      <c r="B96" s="34" t="s">
        <v>19</v>
      </c>
      <c r="C96" s="35"/>
      <c r="D96" s="36" t="s">
        <v>20</v>
      </c>
      <c r="E96" s="36"/>
      <c r="F96" s="36"/>
      <c r="G96" s="37" t="s">
        <v>21</v>
      </c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9" t="s">
        <v>22</v>
      </c>
      <c r="S96" s="40"/>
      <c r="T96" s="40"/>
      <c r="U96" s="41"/>
      <c r="V96" s="42" t="s">
        <v>23</v>
      </c>
      <c r="W96" s="42" t="s">
        <v>24</v>
      </c>
      <c r="X96" s="39" t="s">
        <v>25</v>
      </c>
      <c r="Y96" s="40"/>
      <c r="Z96" s="40"/>
      <c r="AA96" s="41"/>
      <c r="AB96" s="39" t="s">
        <v>26</v>
      </c>
      <c r="AC96" s="40"/>
      <c r="AD96" s="41"/>
      <c r="AE96" s="42" t="s">
        <v>27</v>
      </c>
      <c r="AF96" s="39" t="s">
        <v>28</v>
      </c>
      <c r="AG96" s="40"/>
      <c r="AH96" s="40"/>
      <c r="AI96" s="40"/>
      <c r="AJ96" s="40"/>
      <c r="AK96" s="40"/>
      <c r="AL96" s="41"/>
      <c r="AN96" s="43" t="s">
        <v>29</v>
      </c>
      <c r="AO96" s="44"/>
      <c r="AP96" s="45"/>
    </row>
    <row r="97" spans="1:42" s="52" customFormat="1" ht="33.75" customHeight="1" x14ac:dyDescent="0.2">
      <c r="A97" s="33"/>
      <c r="B97" s="46"/>
      <c r="C97" s="47"/>
      <c r="D97" s="48" t="s">
        <v>30</v>
      </c>
      <c r="E97" s="48" t="s">
        <v>31</v>
      </c>
      <c r="F97" s="48" t="s">
        <v>32</v>
      </c>
      <c r="G97" s="48" t="s">
        <v>33</v>
      </c>
      <c r="H97" s="48" t="s">
        <v>34</v>
      </c>
      <c r="I97" s="48" t="s">
        <v>35</v>
      </c>
      <c r="J97" s="36" t="s">
        <v>36</v>
      </c>
      <c r="K97" s="36"/>
      <c r="L97" s="36"/>
      <c r="M97" s="36"/>
      <c r="N97" s="36"/>
      <c r="O97" s="36"/>
      <c r="P97" s="36"/>
      <c r="Q97" s="49" t="s">
        <v>37</v>
      </c>
      <c r="R97" s="48" t="s">
        <v>38</v>
      </c>
      <c r="S97" s="42" t="s">
        <v>39</v>
      </c>
      <c r="T97" s="42" t="s">
        <v>40</v>
      </c>
      <c r="U97" s="48" t="s">
        <v>37</v>
      </c>
      <c r="V97" s="50"/>
      <c r="W97" s="50"/>
      <c r="X97" s="48" t="s">
        <v>41</v>
      </c>
      <c r="Y97" s="48" t="s">
        <v>42</v>
      </c>
      <c r="Z97" s="48" t="s">
        <v>37</v>
      </c>
      <c r="AA97" s="42" t="s">
        <v>43</v>
      </c>
      <c r="AB97" s="48" t="s">
        <v>44</v>
      </c>
      <c r="AC97" s="48" t="s">
        <v>45</v>
      </c>
      <c r="AD97" s="48" t="s">
        <v>46</v>
      </c>
      <c r="AE97" s="50"/>
      <c r="AF97" s="51" t="s">
        <v>47</v>
      </c>
      <c r="AG97" s="51" t="s">
        <v>48</v>
      </c>
      <c r="AH97" s="51" t="s">
        <v>49</v>
      </c>
      <c r="AI97" s="51" t="s">
        <v>50</v>
      </c>
      <c r="AJ97" s="51" t="s">
        <v>51</v>
      </c>
      <c r="AK97" s="51" t="s">
        <v>52</v>
      </c>
      <c r="AL97" s="51" t="s">
        <v>37</v>
      </c>
      <c r="AN97" s="53"/>
      <c r="AO97" s="54"/>
      <c r="AP97" s="55"/>
    </row>
    <row r="98" spans="1:42" s="1" customFormat="1" ht="26.25" customHeight="1" x14ac:dyDescent="0.2">
      <c r="A98" s="33"/>
      <c r="B98" s="56"/>
      <c r="C98" s="57"/>
      <c r="D98" s="48"/>
      <c r="E98" s="48"/>
      <c r="F98" s="48"/>
      <c r="G98" s="48"/>
      <c r="H98" s="48"/>
      <c r="I98" s="48"/>
      <c r="J98" s="58" t="s">
        <v>53</v>
      </c>
      <c r="K98" s="58" t="s">
        <v>54</v>
      </c>
      <c r="L98" s="58" t="s">
        <v>55</v>
      </c>
      <c r="M98" s="58" t="s">
        <v>56</v>
      </c>
      <c r="N98" s="59" t="s">
        <v>57</v>
      </c>
      <c r="O98" s="58" t="s">
        <v>52</v>
      </c>
      <c r="P98" s="58" t="s">
        <v>37</v>
      </c>
      <c r="Q98" s="60"/>
      <c r="R98" s="48"/>
      <c r="S98" s="61"/>
      <c r="T98" s="61"/>
      <c r="U98" s="48"/>
      <c r="V98" s="61"/>
      <c r="W98" s="61"/>
      <c r="X98" s="48"/>
      <c r="Y98" s="48"/>
      <c r="Z98" s="48"/>
      <c r="AA98" s="61"/>
      <c r="AB98" s="48"/>
      <c r="AC98" s="48"/>
      <c r="AD98" s="48"/>
      <c r="AE98" s="61"/>
      <c r="AF98" s="62"/>
      <c r="AG98" s="62"/>
      <c r="AH98" s="62"/>
      <c r="AI98" s="62"/>
      <c r="AJ98" s="62"/>
      <c r="AK98" s="62"/>
      <c r="AL98" s="62"/>
      <c r="AN98" s="63" t="s">
        <v>58</v>
      </c>
      <c r="AO98" s="63" t="s">
        <v>59</v>
      </c>
      <c r="AP98" s="63" t="s">
        <v>60</v>
      </c>
    </row>
    <row r="99" spans="1:42" s="1" customFormat="1" x14ac:dyDescent="0.2">
      <c r="A99" s="106">
        <v>12</v>
      </c>
      <c r="B99" s="107" t="s">
        <v>135</v>
      </c>
      <c r="C99" s="108"/>
      <c r="D99" s="109">
        <v>53</v>
      </c>
      <c r="E99" s="109">
        <v>37</v>
      </c>
      <c r="F99" s="110">
        <f t="shared" ref="F99:F103" si="91">+E99/D99</f>
        <v>0.69811320754716977</v>
      </c>
      <c r="G99" s="111">
        <v>24</v>
      </c>
      <c r="H99" s="111">
        <v>0</v>
      </c>
      <c r="I99" s="109">
        <v>13</v>
      </c>
      <c r="J99" s="109">
        <v>5</v>
      </c>
      <c r="K99" s="109">
        <v>3</v>
      </c>
      <c r="L99" s="109">
        <v>4</v>
      </c>
      <c r="M99" s="109">
        <v>0</v>
      </c>
      <c r="N99" s="109">
        <v>0</v>
      </c>
      <c r="O99" s="109">
        <v>1</v>
      </c>
      <c r="P99" s="111">
        <v>13</v>
      </c>
      <c r="Q99" s="73">
        <v>37</v>
      </c>
      <c r="R99" s="111">
        <v>0</v>
      </c>
      <c r="S99" s="111">
        <v>24</v>
      </c>
      <c r="T99" s="111">
        <v>0</v>
      </c>
      <c r="U99" s="111">
        <v>24</v>
      </c>
      <c r="V99" s="112">
        <f t="shared" ref="V99:V103" si="92">(S99)/(E99-H99-R99-M99-N99)</f>
        <v>0.64864864864864868</v>
      </c>
      <c r="W99" s="112">
        <f t="shared" ref="W99:W103" si="93">(G99-R99)/(E99-H99-R99-M99-N99)</f>
        <v>0.64864864864864868</v>
      </c>
      <c r="X99" s="109">
        <v>16</v>
      </c>
      <c r="Y99" s="109">
        <v>8</v>
      </c>
      <c r="Z99" s="109">
        <v>24</v>
      </c>
      <c r="AA99" s="112">
        <f t="shared" ref="AA99:AA103" si="94">+X99/Z99</f>
        <v>0.66666666666666663</v>
      </c>
      <c r="AB99" s="109">
        <v>4</v>
      </c>
      <c r="AC99" s="109">
        <v>20</v>
      </c>
      <c r="AD99" s="109">
        <v>24</v>
      </c>
      <c r="AE99" s="112">
        <f t="shared" ref="AE99:AE103" si="95">+AB99/AD99</f>
        <v>0.16666666666666666</v>
      </c>
      <c r="AF99" s="109">
        <v>3</v>
      </c>
      <c r="AG99" s="109">
        <v>2</v>
      </c>
      <c r="AH99" s="109">
        <v>16</v>
      </c>
      <c r="AI99" s="109">
        <v>0</v>
      </c>
      <c r="AJ99" s="109">
        <v>2</v>
      </c>
      <c r="AK99" s="109">
        <v>1</v>
      </c>
      <c r="AL99" s="109">
        <v>24</v>
      </c>
      <c r="AN99" s="111">
        <f>MIN(AN101:AN103)</f>
        <v>7460</v>
      </c>
      <c r="AO99" s="111">
        <f>MAX(AO101:AO103)</f>
        <v>16000</v>
      </c>
      <c r="AP99" s="111">
        <f>AVERAGE(AP101:AP103)</f>
        <v>11592.698412698412</v>
      </c>
    </row>
    <row r="100" spans="1:42" hidden="1" x14ac:dyDescent="0.2">
      <c r="A100" s="94">
        <v>12.1</v>
      </c>
      <c r="B100" s="78"/>
      <c r="C100" s="79" t="s">
        <v>136</v>
      </c>
      <c r="D100" s="82">
        <v>1</v>
      </c>
      <c r="E100" s="82">
        <v>0</v>
      </c>
      <c r="F100" s="84">
        <f t="shared" si="91"/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0</v>
      </c>
      <c r="P100" s="82">
        <v>0</v>
      </c>
      <c r="Q100" s="83">
        <f t="shared" ref="Q100:Q103" si="96">SUM(G100,H100,I100)</f>
        <v>0</v>
      </c>
      <c r="R100" s="82">
        <v>0</v>
      </c>
      <c r="S100" s="82">
        <v>0</v>
      </c>
      <c r="T100" s="82">
        <v>0</v>
      </c>
      <c r="U100" s="82">
        <v>0</v>
      </c>
      <c r="V100" s="84" t="e">
        <f t="shared" si="92"/>
        <v>#DIV/0!</v>
      </c>
      <c r="W100" s="84" t="e">
        <f t="shared" si="93"/>
        <v>#DIV/0!</v>
      </c>
      <c r="X100" s="82">
        <v>0</v>
      </c>
      <c r="Y100" s="82">
        <v>0</v>
      </c>
      <c r="Z100" s="82">
        <v>0</v>
      </c>
      <c r="AA100" s="84" t="e">
        <f t="shared" si="94"/>
        <v>#DIV/0!</v>
      </c>
      <c r="AB100" s="82">
        <v>0</v>
      </c>
      <c r="AC100" s="82">
        <v>0</v>
      </c>
      <c r="AD100" s="82">
        <v>0</v>
      </c>
      <c r="AE100" s="84" t="e">
        <f t="shared" si="95"/>
        <v>#DIV/0!</v>
      </c>
      <c r="AF100" s="82">
        <v>0</v>
      </c>
      <c r="AG100" s="82">
        <v>0</v>
      </c>
      <c r="AH100" s="82">
        <v>0</v>
      </c>
      <c r="AI100" s="82">
        <v>0</v>
      </c>
      <c r="AJ100" s="82">
        <v>0</v>
      </c>
      <c r="AK100" s="82">
        <v>0</v>
      </c>
      <c r="AL100" s="82">
        <f t="shared" ref="AL100:AL103" si="97">SUM(AF100:AK100)</f>
        <v>0</v>
      </c>
      <c r="AN100" s="82"/>
      <c r="AO100" s="82"/>
      <c r="AP100" s="82"/>
    </row>
    <row r="101" spans="1:42" x14ac:dyDescent="0.2">
      <c r="A101" s="94">
        <v>12.1</v>
      </c>
      <c r="B101" s="78"/>
      <c r="C101" s="79" t="s">
        <v>137</v>
      </c>
      <c r="D101" s="82">
        <f>8+1</f>
        <v>9</v>
      </c>
      <c r="E101" s="82">
        <v>8</v>
      </c>
      <c r="F101" s="84">
        <f t="shared" si="91"/>
        <v>0.88888888888888884</v>
      </c>
      <c r="G101" s="82">
        <v>6</v>
      </c>
      <c r="H101" s="82">
        <v>0</v>
      </c>
      <c r="I101" s="82">
        <v>2</v>
      </c>
      <c r="J101" s="82">
        <v>1</v>
      </c>
      <c r="K101" s="82">
        <v>0</v>
      </c>
      <c r="L101" s="82">
        <v>1</v>
      </c>
      <c r="M101" s="82">
        <v>0</v>
      </c>
      <c r="N101" s="82">
        <v>0</v>
      </c>
      <c r="O101" s="82">
        <v>0</v>
      </c>
      <c r="P101" s="82">
        <v>2</v>
      </c>
      <c r="Q101" s="83">
        <f t="shared" si="96"/>
        <v>8</v>
      </c>
      <c r="R101" s="82">
        <v>0</v>
      </c>
      <c r="S101" s="82">
        <v>6</v>
      </c>
      <c r="T101" s="82">
        <v>0</v>
      </c>
      <c r="U101" s="82">
        <v>6</v>
      </c>
      <c r="V101" s="84">
        <f t="shared" si="92"/>
        <v>0.75</v>
      </c>
      <c r="W101" s="84">
        <f t="shared" si="93"/>
        <v>0.75</v>
      </c>
      <c r="X101" s="82">
        <v>6</v>
      </c>
      <c r="Y101" s="82">
        <v>0</v>
      </c>
      <c r="Z101" s="82">
        <v>6</v>
      </c>
      <c r="AA101" s="84">
        <f t="shared" si="94"/>
        <v>1</v>
      </c>
      <c r="AB101" s="82">
        <v>2</v>
      </c>
      <c r="AC101" s="82">
        <v>4</v>
      </c>
      <c r="AD101" s="82">
        <v>6</v>
      </c>
      <c r="AE101" s="84">
        <f t="shared" si="95"/>
        <v>0.33333333333333331</v>
      </c>
      <c r="AF101" s="82">
        <v>0</v>
      </c>
      <c r="AG101" s="82">
        <v>1</v>
      </c>
      <c r="AH101" s="82">
        <v>5</v>
      </c>
      <c r="AI101" s="82">
        <v>0</v>
      </c>
      <c r="AJ101" s="82">
        <v>0</v>
      </c>
      <c r="AK101" s="82">
        <v>0</v>
      </c>
      <c r="AL101" s="82">
        <f t="shared" si="97"/>
        <v>6</v>
      </c>
      <c r="AN101" s="82">
        <v>8000</v>
      </c>
      <c r="AO101" s="82">
        <v>16000</v>
      </c>
      <c r="AP101" s="82">
        <v>12166.666666666666</v>
      </c>
    </row>
    <row r="102" spans="1:42" x14ac:dyDescent="0.2">
      <c r="A102" s="94">
        <v>12.2</v>
      </c>
      <c r="B102" s="78"/>
      <c r="C102" s="79" t="s">
        <v>138</v>
      </c>
      <c r="D102" s="82">
        <v>32</v>
      </c>
      <c r="E102" s="82">
        <v>23</v>
      </c>
      <c r="F102" s="84">
        <f t="shared" si="91"/>
        <v>0.71875</v>
      </c>
      <c r="G102" s="82">
        <v>14</v>
      </c>
      <c r="H102" s="82">
        <v>0</v>
      </c>
      <c r="I102" s="82">
        <v>9</v>
      </c>
      <c r="J102" s="82">
        <v>3</v>
      </c>
      <c r="K102" s="82">
        <v>3</v>
      </c>
      <c r="L102" s="82">
        <v>2</v>
      </c>
      <c r="M102" s="82">
        <v>0</v>
      </c>
      <c r="N102" s="82">
        <v>0</v>
      </c>
      <c r="O102" s="82">
        <v>1</v>
      </c>
      <c r="P102" s="82">
        <v>9</v>
      </c>
      <c r="Q102" s="83">
        <f t="shared" si="96"/>
        <v>23</v>
      </c>
      <c r="R102" s="82">
        <v>0</v>
      </c>
      <c r="S102" s="82">
        <v>14</v>
      </c>
      <c r="T102" s="82">
        <v>0</v>
      </c>
      <c r="U102" s="82">
        <v>14</v>
      </c>
      <c r="V102" s="84">
        <f t="shared" si="92"/>
        <v>0.60869565217391308</v>
      </c>
      <c r="W102" s="84">
        <f t="shared" si="93"/>
        <v>0.60869565217391308</v>
      </c>
      <c r="X102" s="82">
        <v>9</v>
      </c>
      <c r="Y102" s="82">
        <v>5</v>
      </c>
      <c r="Z102" s="82">
        <v>14</v>
      </c>
      <c r="AA102" s="84">
        <f t="shared" si="94"/>
        <v>0.6428571428571429</v>
      </c>
      <c r="AB102" s="82">
        <v>1</v>
      </c>
      <c r="AC102" s="82">
        <v>13</v>
      </c>
      <c r="AD102" s="82">
        <v>14</v>
      </c>
      <c r="AE102" s="84">
        <f t="shared" si="95"/>
        <v>7.1428571428571425E-2</v>
      </c>
      <c r="AF102" s="82">
        <v>2</v>
      </c>
      <c r="AG102" s="82">
        <v>1</v>
      </c>
      <c r="AH102" s="82">
        <v>8</v>
      </c>
      <c r="AI102" s="82">
        <v>0</v>
      </c>
      <c r="AJ102" s="82">
        <v>2</v>
      </c>
      <c r="AK102" s="82">
        <v>1</v>
      </c>
      <c r="AL102" s="82">
        <f t="shared" si="97"/>
        <v>14</v>
      </c>
      <c r="AN102" s="82">
        <v>7460</v>
      </c>
      <c r="AO102" s="82">
        <v>15000</v>
      </c>
      <c r="AP102" s="82">
        <v>10461.428571428571</v>
      </c>
    </row>
    <row r="103" spans="1:42" x14ac:dyDescent="0.2">
      <c r="A103" s="96">
        <v>12.3</v>
      </c>
      <c r="B103" s="97"/>
      <c r="C103" s="98" t="s">
        <v>139</v>
      </c>
      <c r="D103" s="101">
        <v>12</v>
      </c>
      <c r="E103" s="101">
        <v>6</v>
      </c>
      <c r="F103" s="104">
        <f t="shared" si="91"/>
        <v>0.5</v>
      </c>
      <c r="G103" s="101">
        <v>4</v>
      </c>
      <c r="H103" s="101">
        <v>0</v>
      </c>
      <c r="I103" s="101">
        <v>2</v>
      </c>
      <c r="J103" s="101">
        <v>1</v>
      </c>
      <c r="K103" s="101">
        <v>0</v>
      </c>
      <c r="L103" s="101">
        <v>1</v>
      </c>
      <c r="M103" s="101">
        <v>0</v>
      </c>
      <c r="N103" s="101">
        <v>0</v>
      </c>
      <c r="O103" s="101">
        <v>0</v>
      </c>
      <c r="P103" s="101">
        <v>2</v>
      </c>
      <c r="Q103" s="102">
        <f t="shared" si="96"/>
        <v>6</v>
      </c>
      <c r="R103" s="101">
        <v>0</v>
      </c>
      <c r="S103" s="101">
        <v>4</v>
      </c>
      <c r="T103" s="101">
        <v>0</v>
      </c>
      <c r="U103" s="101">
        <v>4</v>
      </c>
      <c r="V103" s="104">
        <f t="shared" si="92"/>
        <v>0.66666666666666663</v>
      </c>
      <c r="W103" s="104">
        <f t="shared" si="93"/>
        <v>0.66666666666666663</v>
      </c>
      <c r="X103" s="101">
        <v>1</v>
      </c>
      <c r="Y103" s="101">
        <v>3</v>
      </c>
      <c r="Z103" s="101">
        <v>4</v>
      </c>
      <c r="AA103" s="104">
        <f t="shared" si="94"/>
        <v>0.25</v>
      </c>
      <c r="AB103" s="101">
        <v>1</v>
      </c>
      <c r="AC103" s="101">
        <v>3</v>
      </c>
      <c r="AD103" s="101">
        <v>4</v>
      </c>
      <c r="AE103" s="104">
        <f t="shared" si="95"/>
        <v>0.25</v>
      </c>
      <c r="AF103" s="101">
        <v>1</v>
      </c>
      <c r="AG103" s="101">
        <v>0</v>
      </c>
      <c r="AH103" s="101">
        <v>3</v>
      </c>
      <c r="AI103" s="101">
        <v>0</v>
      </c>
      <c r="AJ103" s="101">
        <v>0</v>
      </c>
      <c r="AK103" s="101">
        <v>0</v>
      </c>
      <c r="AL103" s="101">
        <f t="shared" si="97"/>
        <v>4</v>
      </c>
      <c r="AN103" s="101">
        <v>8600</v>
      </c>
      <c r="AO103" s="101">
        <v>15000</v>
      </c>
      <c r="AP103" s="101">
        <v>12150</v>
      </c>
    </row>
    <row r="104" spans="1:42" s="150" customFormat="1" ht="18" x14ac:dyDescent="0.25">
      <c r="A104" s="151"/>
      <c r="B104" s="152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V104" s="151"/>
      <c r="W104" s="151"/>
      <c r="X104" s="151"/>
      <c r="AN104" s="151"/>
      <c r="AO104" s="151"/>
      <c r="AP104" s="151"/>
    </row>
    <row r="105" spans="1:42" s="150" customFormat="1" ht="18" x14ac:dyDescent="0.25">
      <c r="A105" s="151"/>
      <c r="B105" s="152"/>
      <c r="C105" s="151"/>
      <c r="D105" s="151"/>
      <c r="E105" s="151"/>
      <c r="F105" s="151"/>
      <c r="G105" s="151"/>
      <c r="H105" s="151"/>
      <c r="I105" s="151"/>
      <c r="R105" s="151"/>
      <c r="S105" s="151"/>
      <c r="T105" s="151"/>
      <c r="U105" s="149"/>
      <c r="AN105" s="151"/>
      <c r="AO105" s="151"/>
      <c r="AP105" s="151"/>
    </row>
    <row r="106" spans="1:42" s="150" customFormat="1" ht="18.75" x14ac:dyDescent="0.3">
      <c r="A106" s="151"/>
      <c r="B106" s="152"/>
      <c r="C106" s="151"/>
      <c r="D106" s="151"/>
      <c r="E106" s="151"/>
      <c r="F106" s="151"/>
      <c r="G106" s="151"/>
      <c r="H106" s="151"/>
      <c r="I106" s="151"/>
      <c r="R106" s="149"/>
      <c r="S106" s="153" t="s">
        <v>140</v>
      </c>
      <c r="T106" s="149"/>
      <c r="U106" s="149"/>
      <c r="AN106" s="151"/>
      <c r="AO106" s="151"/>
      <c r="AP106" s="151"/>
    </row>
    <row r="107" spans="1:42" s="150" customFormat="1" ht="18.75" x14ac:dyDescent="0.3">
      <c r="A107" s="151"/>
      <c r="B107" s="152"/>
      <c r="C107" s="151"/>
      <c r="D107" s="151"/>
      <c r="E107" s="151"/>
      <c r="F107" s="151"/>
      <c r="G107" s="151"/>
      <c r="H107" s="151"/>
      <c r="I107" s="151"/>
      <c r="R107" s="149"/>
      <c r="S107" s="154" t="s">
        <v>141</v>
      </c>
      <c r="T107" s="149"/>
      <c r="U107" s="149"/>
      <c r="AN107" s="151"/>
      <c r="AO107" s="151"/>
      <c r="AP107" s="151"/>
    </row>
    <row r="108" spans="1:42" s="150" customFormat="1" ht="18.75" x14ac:dyDescent="0.3">
      <c r="A108" s="151"/>
      <c r="B108" s="152"/>
      <c r="C108" s="151"/>
      <c r="D108" s="151"/>
      <c r="E108" s="151"/>
      <c r="F108" s="151"/>
      <c r="G108" s="151"/>
      <c r="H108" s="151"/>
      <c r="I108" s="151"/>
      <c r="R108" s="149"/>
      <c r="S108" s="155" t="s">
        <v>142</v>
      </c>
      <c r="T108" s="149"/>
      <c r="U108" s="149"/>
      <c r="AN108" s="151"/>
      <c r="AO108" s="151"/>
      <c r="AP108" s="151"/>
    </row>
    <row r="109" spans="1:42" s="150" customFormat="1" ht="18.75" x14ac:dyDescent="0.3">
      <c r="A109" s="151"/>
      <c r="B109" s="152"/>
      <c r="C109" s="151"/>
      <c r="D109" s="151"/>
      <c r="E109" s="151"/>
      <c r="F109" s="151"/>
      <c r="G109" s="151"/>
      <c r="H109" s="151"/>
      <c r="I109" s="151"/>
      <c r="R109" s="149"/>
      <c r="S109" s="156" t="s">
        <v>143</v>
      </c>
      <c r="T109" s="149"/>
      <c r="U109" s="149"/>
      <c r="AN109" s="151"/>
      <c r="AO109" s="151"/>
      <c r="AP109" s="151"/>
    </row>
    <row r="110" spans="1:42" s="150" customFormat="1" ht="18" x14ac:dyDescent="0.25">
      <c r="A110" s="151"/>
      <c r="B110" s="152"/>
      <c r="C110" s="151"/>
      <c r="D110" s="151"/>
      <c r="E110" s="151"/>
      <c r="F110" s="151"/>
      <c r="G110" s="151"/>
      <c r="H110" s="151"/>
      <c r="I110" s="151"/>
      <c r="R110" s="151"/>
      <c r="S110" s="151"/>
      <c r="T110" s="151"/>
      <c r="U110" s="151"/>
      <c r="AN110" s="151"/>
      <c r="AO110" s="151"/>
      <c r="AP110" s="151"/>
    </row>
    <row r="111" spans="1:42" s="150" customFormat="1" ht="18.75" x14ac:dyDescent="0.3">
      <c r="A111" s="151"/>
      <c r="B111" s="152"/>
      <c r="C111" s="151"/>
      <c r="D111" s="151"/>
      <c r="E111" s="151"/>
      <c r="F111" s="151"/>
      <c r="G111" s="151"/>
      <c r="H111" s="151"/>
      <c r="I111" s="151"/>
      <c r="R111" s="149"/>
      <c r="S111" s="153" t="s">
        <v>144</v>
      </c>
      <c r="T111" s="149"/>
      <c r="AN111" s="151"/>
      <c r="AO111" s="151"/>
      <c r="AP111" s="151"/>
    </row>
    <row r="112" spans="1:42" s="150" customFormat="1" ht="18.75" x14ac:dyDescent="0.3">
      <c r="A112" s="151"/>
      <c r="B112" s="152"/>
      <c r="C112" s="151"/>
      <c r="D112" s="151"/>
      <c r="E112" s="151"/>
      <c r="F112" s="151"/>
      <c r="G112" s="151"/>
      <c r="H112" s="151"/>
      <c r="I112" s="151"/>
      <c r="R112" s="149"/>
      <c r="S112" s="154" t="s">
        <v>145</v>
      </c>
      <c r="T112" s="149"/>
      <c r="U112" s="149"/>
      <c r="AN112" s="151"/>
      <c r="AO112" s="151"/>
      <c r="AP112" s="151"/>
    </row>
    <row r="113" spans="1:42" s="150" customFormat="1" ht="18.75" x14ac:dyDescent="0.3">
      <c r="A113" s="151"/>
      <c r="B113" s="152"/>
      <c r="C113" s="151"/>
      <c r="D113" s="151"/>
      <c r="E113" s="151"/>
      <c r="F113" s="151"/>
      <c r="G113" s="151"/>
      <c r="H113" s="151"/>
      <c r="I113" s="151"/>
      <c r="R113" s="149"/>
      <c r="S113" s="157" t="s">
        <v>146</v>
      </c>
      <c r="T113" s="149"/>
      <c r="U113" s="149"/>
      <c r="AN113" s="151"/>
      <c r="AO113" s="151"/>
      <c r="AP113" s="151"/>
    </row>
    <row r="114" spans="1:42" s="150" customFormat="1" ht="18.75" x14ac:dyDescent="0.3">
      <c r="A114" s="151"/>
      <c r="B114" s="152"/>
      <c r="C114" s="151"/>
      <c r="D114" s="151"/>
      <c r="E114" s="151"/>
      <c r="F114" s="151"/>
      <c r="G114" s="151"/>
      <c r="H114" s="151"/>
      <c r="I114" s="151"/>
      <c r="J114" s="149"/>
      <c r="K114" s="149"/>
      <c r="L114" s="149"/>
      <c r="M114" s="149"/>
      <c r="N114" s="149"/>
      <c r="O114" s="149"/>
      <c r="P114" s="151"/>
      <c r="Q114" s="149"/>
      <c r="R114" s="149"/>
      <c r="S114" s="153"/>
      <c r="T114" s="149"/>
      <c r="U114" s="149"/>
      <c r="AN114" s="151"/>
      <c r="AO114" s="151"/>
      <c r="AP114" s="151"/>
    </row>
    <row r="115" spans="1:42" s="150" customFormat="1" ht="18" x14ac:dyDescent="0.25">
      <c r="A115" s="151"/>
      <c r="B115" s="152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V115" s="151"/>
      <c r="W115" s="151"/>
      <c r="X115" s="151"/>
      <c r="AN115" s="151"/>
      <c r="AO115" s="151"/>
      <c r="AP115" s="151"/>
    </row>
    <row r="116" spans="1:42" s="150" customFormat="1" ht="18" x14ac:dyDescent="0.25">
      <c r="A116" s="151"/>
      <c r="B116" s="152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V116" s="151"/>
      <c r="W116" s="151"/>
      <c r="X116" s="151"/>
      <c r="AN116" s="151"/>
      <c r="AO116" s="151"/>
      <c r="AP116" s="151"/>
    </row>
    <row r="117" spans="1:42" s="150" customFormat="1" ht="18" x14ac:dyDescent="0.25">
      <c r="A117" s="151"/>
      <c r="B117" s="152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V117" s="151"/>
      <c r="W117" s="151"/>
      <c r="X117" s="151"/>
      <c r="AN117" s="151"/>
      <c r="AO117" s="151"/>
      <c r="AP117" s="151"/>
    </row>
    <row r="118" spans="1:42" s="150" customFormat="1" ht="18" x14ac:dyDescent="0.25">
      <c r="A118" s="151"/>
      <c r="B118" s="152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V118" s="151"/>
      <c r="W118" s="151"/>
      <c r="X118" s="151"/>
      <c r="AN118" s="151"/>
      <c r="AO118" s="151"/>
      <c r="AP118" s="151"/>
    </row>
    <row r="119" spans="1:42" s="150" customFormat="1" ht="18" x14ac:dyDescent="0.25">
      <c r="A119" s="151"/>
      <c r="B119" s="152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V119" s="151"/>
      <c r="W119" s="151"/>
      <c r="X119" s="151"/>
      <c r="AN119" s="151"/>
      <c r="AO119" s="151"/>
      <c r="AP119" s="151"/>
    </row>
    <row r="120" spans="1:42" s="150" customFormat="1" ht="18" x14ac:dyDescent="0.25">
      <c r="A120" s="151"/>
      <c r="B120" s="152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V120" s="151"/>
      <c r="W120" s="151"/>
      <c r="X120" s="151"/>
      <c r="AN120" s="151"/>
      <c r="AO120" s="151"/>
      <c r="AP120" s="151"/>
    </row>
    <row r="121" spans="1:42" s="150" customFormat="1" ht="18" x14ac:dyDescent="0.25">
      <c r="A121" s="151"/>
      <c r="B121" s="152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V121" s="151"/>
      <c r="W121" s="151"/>
      <c r="X121" s="151"/>
      <c r="AN121" s="151"/>
      <c r="AO121" s="151"/>
      <c r="AP121" s="151"/>
    </row>
    <row r="122" spans="1:42" s="141" customFormat="1" x14ac:dyDescent="0.25">
      <c r="B122" s="139"/>
      <c r="C122" s="140"/>
      <c r="G122" s="29"/>
      <c r="H122" s="29"/>
      <c r="I122" s="29"/>
      <c r="J122" s="29"/>
      <c r="K122" s="29"/>
      <c r="R122" s="145"/>
      <c r="V122" s="149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1"/>
      <c r="AG122" s="151"/>
      <c r="AN122" s="29"/>
      <c r="AO122" s="29"/>
      <c r="AP122" s="29"/>
    </row>
    <row r="123" spans="1:42" s="141" customFormat="1" x14ac:dyDescent="0.25">
      <c r="B123" s="139"/>
      <c r="C123" s="140"/>
      <c r="G123" s="29"/>
      <c r="H123" s="29"/>
      <c r="I123" s="29"/>
      <c r="J123" s="29"/>
      <c r="K123" s="29"/>
      <c r="R123" s="145"/>
      <c r="V123" s="149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1"/>
      <c r="AG123" s="151"/>
      <c r="AN123" s="29"/>
      <c r="AO123" s="29"/>
      <c r="AP123" s="29"/>
    </row>
    <row r="124" spans="1:42" s="141" customFormat="1" x14ac:dyDescent="0.25">
      <c r="A124" s="29"/>
      <c r="B124" s="139"/>
      <c r="C124" s="140"/>
      <c r="G124" s="29"/>
      <c r="H124" s="29"/>
      <c r="I124" s="29"/>
      <c r="J124" s="29"/>
      <c r="K124" s="29"/>
      <c r="R124" s="145"/>
      <c r="V124" s="149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1"/>
      <c r="AG124" s="151"/>
      <c r="AN124" s="29"/>
      <c r="AO124" s="29"/>
      <c r="AP124" s="29"/>
    </row>
    <row r="125" spans="1:42" s="141" customFormat="1" x14ac:dyDescent="0.25">
      <c r="A125" s="29"/>
      <c r="B125" s="139"/>
      <c r="C125" s="140"/>
      <c r="G125" s="29"/>
      <c r="H125" s="29"/>
      <c r="I125" s="29"/>
      <c r="J125" s="29"/>
      <c r="K125" s="29"/>
      <c r="R125" s="145"/>
      <c r="V125" s="151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1"/>
      <c r="AG125" s="151"/>
      <c r="AN125" s="29"/>
      <c r="AO125" s="29"/>
      <c r="AP125" s="29"/>
    </row>
    <row r="126" spans="1:42" s="141" customFormat="1" x14ac:dyDescent="0.25">
      <c r="A126" s="29"/>
      <c r="B126" s="139"/>
      <c r="C126" s="140"/>
      <c r="G126" s="29"/>
      <c r="H126" s="29"/>
      <c r="I126" s="29"/>
      <c r="J126" s="29"/>
      <c r="K126" s="29"/>
      <c r="R126" s="145"/>
      <c r="V126" s="149"/>
      <c r="W126" s="150"/>
      <c r="X126" s="150"/>
      <c r="Y126" s="150"/>
      <c r="Z126" s="150"/>
      <c r="AA126" s="150"/>
      <c r="AB126" s="150"/>
      <c r="AC126" s="150"/>
      <c r="AD126" s="150"/>
      <c r="AE126" s="151"/>
      <c r="AF126" s="151"/>
      <c r="AG126" s="151"/>
      <c r="AN126" s="29"/>
      <c r="AO126" s="29"/>
      <c r="AP126" s="29"/>
    </row>
    <row r="127" spans="1:42" s="141" customFormat="1" x14ac:dyDescent="0.25">
      <c r="A127" s="29"/>
      <c r="B127" s="139"/>
      <c r="C127" s="140"/>
      <c r="G127" s="29"/>
      <c r="H127" s="29"/>
      <c r="I127" s="29"/>
      <c r="J127" s="29"/>
      <c r="K127" s="29"/>
      <c r="R127" s="145"/>
      <c r="S127" s="3"/>
      <c r="T127" s="3"/>
      <c r="U127" s="3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0"/>
      <c r="AG127" s="151"/>
      <c r="AN127" s="29"/>
      <c r="AO127" s="29"/>
      <c r="AP127" s="29"/>
    </row>
    <row r="128" spans="1:42" s="141" customFormat="1" x14ac:dyDescent="0.25">
      <c r="A128" s="29"/>
      <c r="B128" s="139"/>
      <c r="C128" s="140"/>
      <c r="G128" s="29"/>
      <c r="H128" s="29"/>
      <c r="I128" s="29"/>
      <c r="J128" s="29"/>
      <c r="K128" s="29"/>
      <c r="R128" s="145"/>
      <c r="S128" s="3"/>
      <c r="T128" s="3"/>
      <c r="U128" s="3"/>
      <c r="V128" s="150"/>
      <c r="W128" s="149"/>
      <c r="X128" s="149"/>
      <c r="Y128" s="151"/>
      <c r="Z128" s="149"/>
      <c r="AA128" s="151"/>
      <c r="AB128" s="150"/>
      <c r="AC128" s="151"/>
      <c r="AD128" s="151"/>
      <c r="AE128" s="150"/>
      <c r="AF128" s="150"/>
      <c r="AG128" s="150"/>
      <c r="AN128" s="29"/>
      <c r="AO128" s="29"/>
      <c r="AP128" s="29"/>
    </row>
    <row r="129" spans="1:42" s="141" customFormat="1" x14ac:dyDescent="0.25">
      <c r="A129" s="29"/>
      <c r="B129" s="139"/>
      <c r="C129" s="140"/>
      <c r="G129" s="29"/>
      <c r="H129" s="29"/>
      <c r="I129" s="29"/>
      <c r="J129" s="29"/>
      <c r="K129" s="29"/>
      <c r="R129" s="145"/>
      <c r="S129" s="3"/>
      <c r="T129" s="3"/>
      <c r="U129" s="3"/>
      <c r="V129" s="149"/>
      <c r="W129" s="149"/>
      <c r="X129" s="149"/>
      <c r="Y129" s="151"/>
      <c r="Z129" s="149"/>
      <c r="AA129" s="151"/>
      <c r="AB129" s="150"/>
      <c r="AC129" s="151"/>
      <c r="AD129" s="151"/>
      <c r="AE129" s="150"/>
      <c r="AF129" s="150"/>
      <c r="AG129" s="150"/>
      <c r="AN129" s="29"/>
      <c r="AO129" s="29"/>
      <c r="AP129" s="29"/>
    </row>
    <row r="130" spans="1:42" s="141" customFormat="1" x14ac:dyDescent="0.25">
      <c r="A130" s="29"/>
      <c r="B130" s="139"/>
      <c r="C130" s="140"/>
      <c r="R130" s="145"/>
      <c r="S130" s="3"/>
      <c r="T130" s="3"/>
      <c r="U130" s="3"/>
      <c r="V130" s="149"/>
      <c r="W130" s="149"/>
      <c r="X130" s="149"/>
      <c r="Y130" s="151"/>
      <c r="Z130" s="149"/>
      <c r="AA130" s="151"/>
      <c r="AB130" s="150"/>
      <c r="AC130" s="151"/>
      <c r="AD130" s="151"/>
      <c r="AE130" s="150"/>
      <c r="AF130" s="150"/>
      <c r="AG130" s="150"/>
    </row>
    <row r="131" spans="1:42" s="141" customFormat="1" x14ac:dyDescent="0.2">
      <c r="A131" s="29"/>
      <c r="B131" s="139"/>
      <c r="C131" s="140"/>
      <c r="R131" s="145"/>
      <c r="S131" s="3"/>
      <c r="T131" s="3"/>
      <c r="U131" s="3"/>
      <c r="V131" s="3"/>
      <c r="W131" s="3"/>
    </row>
    <row r="132" spans="1:42" s="141" customFormat="1" x14ac:dyDescent="0.2">
      <c r="A132" s="29"/>
      <c r="B132" s="139"/>
      <c r="C132" s="140"/>
      <c r="R132" s="145"/>
      <c r="S132" s="3"/>
      <c r="T132" s="3"/>
      <c r="U132" s="3"/>
      <c r="V132" s="3"/>
      <c r="W132" s="3"/>
    </row>
    <row r="133" spans="1:42" s="141" customFormat="1" x14ac:dyDescent="0.2">
      <c r="A133" s="29"/>
      <c r="B133" s="139"/>
      <c r="C133" s="140"/>
      <c r="R133" s="145"/>
      <c r="S133" s="3"/>
      <c r="T133" s="3"/>
      <c r="U133" s="3"/>
      <c r="V133" s="3"/>
      <c r="W133" s="3"/>
    </row>
    <row r="134" spans="1:42" s="141" customFormat="1" x14ac:dyDescent="0.2">
      <c r="A134" s="29"/>
      <c r="B134" s="139"/>
      <c r="C134" s="140"/>
      <c r="R134" s="145"/>
      <c r="S134" s="3"/>
      <c r="T134" s="3"/>
      <c r="U134" s="3"/>
      <c r="V134" s="3"/>
      <c r="W134" s="3"/>
    </row>
    <row r="135" spans="1:42" s="141" customFormat="1" x14ac:dyDescent="0.2">
      <c r="A135" s="29"/>
      <c r="B135" s="139"/>
      <c r="C135" s="140"/>
      <c r="R135" s="145"/>
      <c r="S135" s="3"/>
      <c r="T135" s="3"/>
      <c r="U135" s="3"/>
      <c r="V135" s="3"/>
      <c r="W135" s="3"/>
    </row>
    <row r="136" spans="1:42" s="141" customFormat="1" x14ac:dyDescent="0.2">
      <c r="A136" s="29"/>
      <c r="B136" s="139"/>
      <c r="C136" s="140"/>
      <c r="R136" s="145"/>
      <c r="S136" s="3"/>
      <c r="T136" s="3"/>
      <c r="U136" s="3"/>
      <c r="V136" s="3"/>
      <c r="W136" s="3"/>
    </row>
  </sheetData>
  <mergeCells count="93">
    <mergeCell ref="AI97:AI98"/>
    <mergeCell ref="AJ97:AJ98"/>
    <mergeCell ref="AK97:AK98"/>
    <mergeCell ref="AL97:AL98"/>
    <mergeCell ref="AB97:AB98"/>
    <mergeCell ref="AC97:AC98"/>
    <mergeCell ref="AD97:AD98"/>
    <mergeCell ref="AF97:AF98"/>
    <mergeCell ref="AG97:AG98"/>
    <mergeCell ref="AH97:AH98"/>
    <mergeCell ref="AN96:AP97"/>
    <mergeCell ref="D97:D98"/>
    <mergeCell ref="E97:E98"/>
    <mergeCell ref="F97:F98"/>
    <mergeCell ref="G97:G98"/>
    <mergeCell ref="H97:H98"/>
    <mergeCell ref="I97:I98"/>
    <mergeCell ref="J97:P97"/>
    <mergeCell ref="Q97:Q98"/>
    <mergeCell ref="R97:R98"/>
    <mergeCell ref="V96:V98"/>
    <mergeCell ref="W96:W98"/>
    <mergeCell ref="X96:AA96"/>
    <mergeCell ref="AB96:AD96"/>
    <mergeCell ref="AE96:AE98"/>
    <mergeCell ref="AF96:AL96"/>
    <mergeCell ref="X97:X98"/>
    <mergeCell ref="Y97:Y98"/>
    <mergeCell ref="Z97:Z98"/>
    <mergeCell ref="AA97:AA98"/>
    <mergeCell ref="B17:C17"/>
    <mergeCell ref="A96:A98"/>
    <mergeCell ref="B96:C98"/>
    <mergeCell ref="D96:F96"/>
    <mergeCell ref="G96:Q96"/>
    <mergeCell ref="R96:U96"/>
    <mergeCell ref="S97:S98"/>
    <mergeCell ref="T97:T98"/>
    <mergeCell ref="U97:U98"/>
    <mergeCell ref="AG15:AG16"/>
    <mergeCell ref="AH15:AH16"/>
    <mergeCell ref="AI15:AI16"/>
    <mergeCell ref="AJ15:AJ16"/>
    <mergeCell ref="AK15:AK16"/>
    <mergeCell ref="AL15:AL16"/>
    <mergeCell ref="T15:T16"/>
    <mergeCell ref="U15:U16"/>
    <mergeCell ref="X15:X16"/>
    <mergeCell ref="Y15:Y16"/>
    <mergeCell ref="Z15:Z16"/>
    <mergeCell ref="AA15:AA16"/>
    <mergeCell ref="H15:H16"/>
    <mergeCell ref="I15:I16"/>
    <mergeCell ref="J15:P15"/>
    <mergeCell ref="Q15:Q16"/>
    <mergeCell ref="R15:R16"/>
    <mergeCell ref="S15:S16"/>
    <mergeCell ref="W14:W16"/>
    <mergeCell ref="X14:AA14"/>
    <mergeCell ref="AB14:AD14"/>
    <mergeCell ref="AE14:AE16"/>
    <mergeCell ref="AF14:AL14"/>
    <mergeCell ref="AN14:AP15"/>
    <mergeCell ref="AB15:AB16"/>
    <mergeCell ref="AC15:AC16"/>
    <mergeCell ref="AD15:AD16"/>
    <mergeCell ref="AF15:AF16"/>
    <mergeCell ref="A14:A16"/>
    <mergeCell ref="B14:C16"/>
    <mergeCell ref="D14:F14"/>
    <mergeCell ref="G14:Q14"/>
    <mergeCell ref="R14:U14"/>
    <mergeCell ref="V14:V16"/>
    <mergeCell ref="D15:D16"/>
    <mergeCell ref="E15:E16"/>
    <mergeCell ref="F15:F16"/>
    <mergeCell ref="G15:G16"/>
    <mergeCell ref="A8:C9"/>
    <mergeCell ref="E8:I8"/>
    <mergeCell ref="M8:N8"/>
    <mergeCell ref="D9:K9"/>
    <mergeCell ref="A11:C12"/>
    <mergeCell ref="E11:I11"/>
    <mergeCell ref="M11:P11"/>
    <mergeCell ref="D12:K12"/>
    <mergeCell ref="A2:C3"/>
    <mergeCell ref="E2:I2"/>
    <mergeCell ref="U2:W2"/>
    <mergeCell ref="E3:J3"/>
    <mergeCell ref="A5:C6"/>
    <mergeCell ref="E5:K5"/>
    <mergeCell ref="P5:Q5"/>
    <mergeCell ref="D6:L6"/>
  </mergeCells>
  <pageMargins left="0.38" right="0.19685039370078741" top="0.43307086614173229" bottom="0.27559055118110237" header="0.23622047244094491" footer="0.15748031496062992"/>
  <pageSetup paperSize="5" scale="60" orientation="landscape" verticalDpi="300" r:id="rId1"/>
  <headerFooter>
    <oddFooter>&amp;L&amp;8&amp;D &amp;T &amp;F/&amp;A&amp;R&amp;8&amp;N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สรุปการมีงานทำ58</vt:lpstr>
      <vt:lpstr>สรุปการมีงานทำ58!Print_Titles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tong</cp:lastModifiedBy>
  <dcterms:created xsi:type="dcterms:W3CDTF">2017-09-04T04:41:26Z</dcterms:created>
  <dcterms:modified xsi:type="dcterms:W3CDTF">2017-09-04T04:41:43Z</dcterms:modified>
</cp:coreProperties>
</file>