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g\Desktop\"/>
    </mc:Choice>
  </mc:AlternateContent>
  <bookViews>
    <workbookView xWindow="0" yWindow="0" windowWidth="21600" windowHeight="9930"/>
  </bookViews>
  <sheets>
    <sheet name="สรุปการมีงานทำ2556_ณ28พค58" sheetId="1" r:id="rId1"/>
  </sheets>
  <definedNames>
    <definedName name="_xlnm.Print_Titles" localSheetId="0">สรุปการมีงานทำ2556_ณ28พค58!$14:$17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95" i="1" l="1"/>
  <c r="AS92" i="1"/>
  <c r="AT86" i="1"/>
  <c r="AR86" i="1"/>
  <c r="AK86" i="1"/>
  <c r="AJ86" i="1"/>
  <c r="AG86" i="1"/>
  <c r="AF86" i="1"/>
  <c r="AB86" i="1"/>
  <c r="Z86" i="1"/>
  <c r="V86" i="1"/>
  <c r="U86" i="1" s="1"/>
  <c r="R86" i="1"/>
  <c r="Q86" i="1"/>
  <c r="G86" i="1"/>
  <c r="AT85" i="1"/>
  <c r="AR85" i="1"/>
  <c r="AJ85" i="1"/>
  <c r="AK85" i="1" s="1"/>
  <c r="AF85" i="1"/>
  <c r="AG85" i="1" s="1"/>
  <c r="AB85" i="1"/>
  <c r="Z85" i="1"/>
  <c r="V85" i="1"/>
  <c r="U85" i="1"/>
  <c r="AA85" i="1" s="1"/>
  <c r="R85" i="1"/>
  <c r="Q85" i="1"/>
  <c r="G85" i="1"/>
  <c r="AT84" i="1"/>
  <c r="AR84" i="1"/>
  <c r="AK84" i="1"/>
  <c r="AJ84" i="1"/>
  <c r="AG84" i="1"/>
  <c r="AF84" i="1"/>
  <c r="AB84" i="1"/>
  <c r="Z84" i="1"/>
  <c r="V84" i="1"/>
  <c r="R84" i="1"/>
  <c r="Q84" i="1"/>
  <c r="G84" i="1"/>
  <c r="AT83" i="1"/>
  <c r="AR83" i="1"/>
  <c r="AJ83" i="1"/>
  <c r="AK83" i="1" s="1"/>
  <c r="AF83" i="1"/>
  <c r="AG83" i="1" s="1"/>
  <c r="AB83" i="1"/>
  <c r="Z83" i="1"/>
  <c r="V83" i="1"/>
  <c r="U83" i="1"/>
  <c r="AA83" i="1" s="1"/>
  <c r="R83" i="1"/>
  <c r="Q83" i="1"/>
  <c r="G83" i="1"/>
  <c r="AQ82" i="1"/>
  <c r="AQ87" i="1" s="1"/>
  <c r="AP82" i="1"/>
  <c r="AP87" i="1" s="1"/>
  <c r="AO82" i="1"/>
  <c r="AO87" i="1" s="1"/>
  <c r="AN82" i="1"/>
  <c r="AN87" i="1" s="1"/>
  <c r="AM82" i="1"/>
  <c r="AM87" i="1" s="1"/>
  <c r="AL82" i="1"/>
  <c r="AL87" i="1" s="1"/>
  <c r="AI82" i="1"/>
  <c r="AI87" i="1" s="1"/>
  <c r="AH82" i="1"/>
  <c r="AH87" i="1" s="1"/>
  <c r="AE82" i="1"/>
  <c r="AE87" i="1" s="1"/>
  <c r="AD82" i="1"/>
  <c r="AD87" i="1" s="1"/>
  <c r="AC82" i="1"/>
  <c r="X82" i="1"/>
  <c r="X87" i="1" s="1"/>
  <c r="W82" i="1"/>
  <c r="W87" i="1" s="1"/>
  <c r="T82" i="1"/>
  <c r="T87" i="1" s="1"/>
  <c r="S82" i="1"/>
  <c r="S87" i="1" s="1"/>
  <c r="P82" i="1"/>
  <c r="P87" i="1" s="1"/>
  <c r="O82" i="1"/>
  <c r="O87" i="1" s="1"/>
  <c r="N82" i="1"/>
  <c r="N87" i="1" s="1"/>
  <c r="M82" i="1"/>
  <c r="M87" i="1" s="1"/>
  <c r="L82" i="1"/>
  <c r="L87" i="1" s="1"/>
  <c r="K82" i="1"/>
  <c r="K87" i="1" s="1"/>
  <c r="J82" i="1"/>
  <c r="J87" i="1" s="1"/>
  <c r="I82" i="1"/>
  <c r="H82" i="1"/>
  <c r="H87" i="1" s="1"/>
  <c r="F82" i="1"/>
  <c r="F87" i="1" s="1"/>
  <c r="E82" i="1"/>
  <c r="E87" i="1" s="1"/>
  <c r="AP81" i="1"/>
  <c r="AL81" i="1"/>
  <c r="AH81" i="1"/>
  <c r="AD81" i="1"/>
  <c r="N81" i="1"/>
  <c r="J81" i="1"/>
  <c r="F81" i="1"/>
  <c r="AT80" i="1"/>
  <c r="AR80" i="1"/>
  <c r="AK80" i="1"/>
  <c r="AJ80" i="1"/>
  <c r="AG80" i="1"/>
  <c r="AF80" i="1"/>
  <c r="AB80" i="1"/>
  <c r="Z80" i="1"/>
  <c r="AA80" i="1" s="1"/>
  <c r="V80" i="1"/>
  <c r="Y80" i="1" s="1"/>
  <c r="R80" i="1"/>
  <c r="Q80" i="1"/>
  <c r="G80" i="1"/>
  <c r="AT79" i="1"/>
  <c r="AR79" i="1"/>
  <c r="AK79" i="1"/>
  <c r="AJ79" i="1"/>
  <c r="AG79" i="1"/>
  <c r="AF79" i="1"/>
  <c r="AB79" i="1"/>
  <c r="Z79" i="1"/>
  <c r="AA79" i="1" s="1"/>
  <c r="V79" i="1"/>
  <c r="Y79" i="1" s="1"/>
  <c r="R79" i="1"/>
  <c r="Q79" i="1"/>
  <c r="G79" i="1"/>
  <c r="AQ78" i="1"/>
  <c r="AQ81" i="1" s="1"/>
  <c r="AP78" i="1"/>
  <c r="AO78" i="1"/>
  <c r="AO81" i="1" s="1"/>
  <c r="AN78" i="1"/>
  <c r="AN81" i="1" s="1"/>
  <c r="AM78" i="1"/>
  <c r="AM81" i="1" s="1"/>
  <c r="AL78" i="1"/>
  <c r="AI78" i="1"/>
  <c r="AI81" i="1" s="1"/>
  <c r="AH78" i="1"/>
  <c r="AE78" i="1"/>
  <c r="AE81" i="1" s="1"/>
  <c r="AD78" i="1"/>
  <c r="AC78" i="1"/>
  <c r="X78" i="1"/>
  <c r="X81" i="1" s="1"/>
  <c r="W78" i="1"/>
  <c r="W81" i="1" s="1"/>
  <c r="V78" i="1"/>
  <c r="T78" i="1"/>
  <c r="T81" i="1" s="1"/>
  <c r="S78" i="1"/>
  <c r="S81" i="1" s="1"/>
  <c r="P78" i="1"/>
  <c r="P81" i="1" s="1"/>
  <c r="O78" i="1"/>
  <c r="O81" i="1" s="1"/>
  <c r="N78" i="1"/>
  <c r="M78" i="1"/>
  <c r="M81" i="1" s="1"/>
  <c r="L78" i="1"/>
  <c r="L81" i="1" s="1"/>
  <c r="K78" i="1"/>
  <c r="K81" i="1" s="1"/>
  <c r="J78" i="1"/>
  <c r="I78" i="1"/>
  <c r="I81" i="1" s="1"/>
  <c r="H78" i="1"/>
  <c r="H81" i="1" s="1"/>
  <c r="F78" i="1"/>
  <c r="E78" i="1"/>
  <c r="E81" i="1" s="1"/>
  <c r="AT77" i="1"/>
  <c r="AR77" i="1"/>
  <c r="AJ77" i="1"/>
  <c r="AK77" i="1" s="1"/>
  <c r="AF77" i="1"/>
  <c r="AG77" i="1" s="1"/>
  <c r="AB77" i="1"/>
  <c r="Z77" i="1"/>
  <c r="V77" i="1"/>
  <c r="U77" i="1"/>
  <c r="AA77" i="1" s="1"/>
  <c r="R77" i="1"/>
  <c r="Q77" i="1"/>
  <c r="G77" i="1"/>
  <c r="AT76" i="1"/>
  <c r="AR76" i="1"/>
  <c r="AK76" i="1"/>
  <c r="AJ76" i="1"/>
  <c r="AG76" i="1"/>
  <c r="AF76" i="1"/>
  <c r="AB76" i="1"/>
  <c r="Z76" i="1"/>
  <c r="V76" i="1"/>
  <c r="U76" i="1" s="1"/>
  <c r="R76" i="1"/>
  <c r="Q76" i="1"/>
  <c r="G76" i="1"/>
  <c r="AR75" i="1"/>
  <c r="AQ75" i="1"/>
  <c r="AP75" i="1"/>
  <c r="AO75" i="1"/>
  <c r="AN75" i="1"/>
  <c r="AM75" i="1"/>
  <c r="AL75" i="1"/>
  <c r="AJ75" i="1"/>
  <c r="AI75" i="1"/>
  <c r="AH75" i="1"/>
  <c r="AK75" i="1" s="1"/>
  <c r="AF75" i="1"/>
  <c r="AE75" i="1"/>
  <c r="AD75" i="1"/>
  <c r="AC75" i="1"/>
  <c r="X75" i="1"/>
  <c r="W75" i="1"/>
  <c r="V75" i="1"/>
  <c r="T75" i="1"/>
  <c r="S75" i="1"/>
  <c r="P75" i="1"/>
  <c r="O75" i="1"/>
  <c r="N75" i="1"/>
  <c r="AB75" i="1" s="1"/>
  <c r="M75" i="1"/>
  <c r="L75" i="1"/>
  <c r="K75" i="1"/>
  <c r="J75" i="1"/>
  <c r="I75" i="1"/>
  <c r="H75" i="1"/>
  <c r="AT75" i="1" s="1"/>
  <c r="F75" i="1"/>
  <c r="G75" i="1" s="1"/>
  <c r="E75" i="1"/>
  <c r="AT74" i="1"/>
  <c r="AR74" i="1"/>
  <c r="AK74" i="1"/>
  <c r="AJ74" i="1"/>
  <c r="AG74" i="1"/>
  <c r="AF74" i="1"/>
  <c r="AB74" i="1"/>
  <c r="Z74" i="1"/>
  <c r="V74" i="1"/>
  <c r="U74" i="1" s="1"/>
  <c r="R74" i="1"/>
  <c r="R75" i="1" s="1"/>
  <c r="Q74" i="1"/>
  <c r="Q75" i="1" s="1"/>
  <c r="G74" i="1"/>
  <c r="AP73" i="1"/>
  <c r="N73" i="1"/>
  <c r="J73" i="1"/>
  <c r="F73" i="1"/>
  <c r="AT72" i="1"/>
  <c r="AR72" i="1"/>
  <c r="AK72" i="1"/>
  <c r="AJ72" i="1"/>
  <c r="AG72" i="1"/>
  <c r="AF72" i="1"/>
  <c r="AB72" i="1"/>
  <c r="Z72" i="1"/>
  <c r="V72" i="1"/>
  <c r="U72" i="1" s="1"/>
  <c r="R72" i="1"/>
  <c r="Q72" i="1"/>
  <c r="G72" i="1"/>
  <c r="AT71" i="1"/>
  <c r="AR71" i="1"/>
  <c r="AJ71" i="1"/>
  <c r="AK71" i="1" s="1"/>
  <c r="AF71" i="1"/>
  <c r="AG71" i="1" s="1"/>
  <c r="AB71" i="1"/>
  <c r="Z71" i="1"/>
  <c r="V71" i="1"/>
  <c r="U71" i="1"/>
  <c r="AA71" i="1" s="1"/>
  <c r="R71" i="1"/>
  <c r="Q71" i="1"/>
  <c r="G71" i="1"/>
  <c r="AT70" i="1"/>
  <c r="AR70" i="1"/>
  <c r="AK70" i="1"/>
  <c r="AJ70" i="1"/>
  <c r="AG70" i="1"/>
  <c r="AF70" i="1"/>
  <c r="AB70" i="1"/>
  <c r="Z70" i="1"/>
  <c r="V70" i="1"/>
  <c r="U70" i="1" s="1"/>
  <c r="R70" i="1"/>
  <c r="Q70" i="1"/>
  <c r="G70" i="1"/>
  <c r="AT69" i="1"/>
  <c r="AR69" i="1"/>
  <c r="AJ69" i="1"/>
  <c r="AK69" i="1" s="1"/>
  <c r="AF69" i="1"/>
  <c r="AG69" i="1" s="1"/>
  <c r="AB69" i="1"/>
  <c r="Z69" i="1"/>
  <c r="V69" i="1"/>
  <c r="U69" i="1"/>
  <c r="AA69" i="1" s="1"/>
  <c r="R69" i="1"/>
  <c r="Q69" i="1"/>
  <c r="G69" i="1"/>
  <c r="AT68" i="1"/>
  <c r="AR68" i="1"/>
  <c r="AK68" i="1"/>
  <c r="AJ68" i="1"/>
  <c r="AG68" i="1"/>
  <c r="AF68" i="1"/>
  <c r="AB68" i="1"/>
  <c r="Z68" i="1"/>
  <c r="V68" i="1"/>
  <c r="U68" i="1" s="1"/>
  <c r="R68" i="1"/>
  <c r="Q68" i="1"/>
  <c r="G68" i="1"/>
  <c r="AT67" i="1"/>
  <c r="AR67" i="1"/>
  <c r="AJ67" i="1"/>
  <c r="AK67" i="1" s="1"/>
  <c r="AF67" i="1"/>
  <c r="AG67" i="1" s="1"/>
  <c r="Z67" i="1"/>
  <c r="V67" i="1"/>
  <c r="U67" i="1" s="1"/>
  <c r="R67" i="1"/>
  <c r="Q67" i="1"/>
  <c r="G67" i="1"/>
  <c r="AT66" i="1"/>
  <c r="AR66" i="1"/>
  <c r="AJ66" i="1"/>
  <c r="AK66" i="1" s="1"/>
  <c r="AF66" i="1"/>
  <c r="AG66" i="1" s="1"/>
  <c r="Z66" i="1"/>
  <c r="V66" i="1"/>
  <c r="U66" i="1"/>
  <c r="R66" i="1"/>
  <c r="Q66" i="1"/>
  <c r="G66" i="1"/>
  <c r="AT65" i="1"/>
  <c r="AR65" i="1"/>
  <c r="AK65" i="1"/>
  <c r="AJ65" i="1"/>
  <c r="AG65" i="1"/>
  <c r="AF65" i="1"/>
  <c r="Z65" i="1"/>
  <c r="V65" i="1"/>
  <c r="U65" i="1"/>
  <c r="AA65" i="1" s="1"/>
  <c r="R65" i="1"/>
  <c r="Q65" i="1"/>
  <c r="G65" i="1"/>
  <c r="AQ64" i="1"/>
  <c r="AQ73" i="1" s="1"/>
  <c r="AP64" i="1"/>
  <c r="AO64" i="1"/>
  <c r="AO73" i="1" s="1"/>
  <c r="AN64" i="1"/>
  <c r="AN73" i="1" s="1"/>
  <c r="AM64" i="1"/>
  <c r="AM73" i="1" s="1"/>
  <c r="AL64" i="1"/>
  <c r="AL73" i="1" s="1"/>
  <c r="AI64" i="1"/>
  <c r="AI73" i="1" s="1"/>
  <c r="AH64" i="1"/>
  <c r="AE64" i="1"/>
  <c r="AE73" i="1" s="1"/>
  <c r="AD64" i="1"/>
  <c r="AD73" i="1" s="1"/>
  <c r="AC64" i="1"/>
  <c r="AC73" i="1" s="1"/>
  <c r="X64" i="1"/>
  <c r="X73" i="1" s="1"/>
  <c r="W64" i="1"/>
  <c r="W73" i="1" s="1"/>
  <c r="T64" i="1"/>
  <c r="T73" i="1" s="1"/>
  <c r="S64" i="1"/>
  <c r="S73" i="1" s="1"/>
  <c r="P64" i="1"/>
  <c r="P73" i="1" s="1"/>
  <c r="O64" i="1"/>
  <c r="O73" i="1" s="1"/>
  <c r="Z73" i="1" s="1"/>
  <c r="N64" i="1"/>
  <c r="M64" i="1"/>
  <c r="M73" i="1" s="1"/>
  <c r="L64" i="1"/>
  <c r="L73" i="1" s="1"/>
  <c r="K64" i="1"/>
  <c r="K73" i="1" s="1"/>
  <c r="J64" i="1"/>
  <c r="I64" i="1"/>
  <c r="I73" i="1" s="1"/>
  <c r="H64" i="1"/>
  <c r="H73" i="1" s="1"/>
  <c r="F64" i="1"/>
  <c r="E64" i="1"/>
  <c r="E73" i="1" s="1"/>
  <c r="AT63" i="1"/>
  <c r="AR63" i="1"/>
  <c r="AJ63" i="1"/>
  <c r="AF63" i="1"/>
  <c r="Z63" i="1"/>
  <c r="V63" i="1"/>
  <c r="U63" i="1" s="1"/>
  <c r="R63" i="1"/>
  <c r="Q63" i="1"/>
  <c r="G63" i="1"/>
  <c r="AQ62" i="1"/>
  <c r="AP62" i="1"/>
  <c r="AO62" i="1"/>
  <c r="AN62" i="1"/>
  <c r="AM62" i="1"/>
  <c r="AL62" i="1"/>
  <c r="AI62" i="1"/>
  <c r="AH62" i="1"/>
  <c r="AE62" i="1"/>
  <c r="AD62" i="1"/>
  <c r="AC62" i="1"/>
  <c r="X62" i="1"/>
  <c r="W62" i="1"/>
  <c r="T62" i="1"/>
  <c r="S62" i="1"/>
  <c r="P62" i="1"/>
  <c r="O62" i="1"/>
  <c r="N62" i="1"/>
  <c r="M62" i="1"/>
  <c r="L62" i="1"/>
  <c r="K62" i="1"/>
  <c r="J62" i="1"/>
  <c r="I62" i="1"/>
  <c r="H62" i="1"/>
  <c r="AT62" i="1" s="1"/>
  <c r="F62" i="1"/>
  <c r="Z62" i="1" s="1"/>
  <c r="E62" i="1"/>
  <c r="G62" i="1" s="1"/>
  <c r="AT61" i="1"/>
  <c r="AR61" i="1"/>
  <c r="AJ61" i="1"/>
  <c r="AK61" i="1" s="1"/>
  <c r="AF61" i="1"/>
  <c r="AG61" i="1" s="1"/>
  <c r="Z61" i="1"/>
  <c r="V61" i="1"/>
  <c r="U61" i="1" s="1"/>
  <c r="R61" i="1"/>
  <c r="Q61" i="1"/>
  <c r="G61" i="1"/>
  <c r="AT60" i="1"/>
  <c r="AR60" i="1"/>
  <c r="AJ60" i="1"/>
  <c r="AK60" i="1" s="1"/>
  <c r="AF60" i="1"/>
  <c r="AG60" i="1" s="1"/>
  <c r="Z60" i="1"/>
  <c r="V60" i="1"/>
  <c r="U60" i="1" s="1"/>
  <c r="R60" i="1"/>
  <c r="Q60" i="1"/>
  <c r="G60" i="1"/>
  <c r="AT59" i="1"/>
  <c r="AR59" i="1"/>
  <c r="AJ59" i="1"/>
  <c r="AK59" i="1" s="1"/>
  <c r="AF59" i="1"/>
  <c r="AG59" i="1" s="1"/>
  <c r="Z59" i="1"/>
  <c r="V59" i="1"/>
  <c r="U59" i="1" s="1"/>
  <c r="R59" i="1"/>
  <c r="Q59" i="1"/>
  <c r="G59" i="1"/>
  <c r="AT58" i="1"/>
  <c r="AR58" i="1"/>
  <c r="AJ58" i="1"/>
  <c r="AK58" i="1" s="1"/>
  <c r="AF58" i="1"/>
  <c r="AG58" i="1" s="1"/>
  <c r="Z58" i="1"/>
  <c r="V58" i="1"/>
  <c r="U58" i="1" s="1"/>
  <c r="R58" i="1"/>
  <c r="Q58" i="1"/>
  <c r="G58" i="1"/>
  <c r="AT57" i="1"/>
  <c r="AR57" i="1"/>
  <c r="AJ57" i="1"/>
  <c r="AK57" i="1" s="1"/>
  <c r="AF57" i="1"/>
  <c r="AG57" i="1" s="1"/>
  <c r="AB57" i="1"/>
  <c r="Z57" i="1"/>
  <c r="V57" i="1"/>
  <c r="U57" i="1"/>
  <c r="AA57" i="1" s="1"/>
  <c r="R57" i="1"/>
  <c r="Q57" i="1"/>
  <c r="G57" i="1"/>
  <c r="AT56" i="1"/>
  <c r="AR56" i="1"/>
  <c r="AK56" i="1"/>
  <c r="AJ56" i="1"/>
  <c r="AG56" i="1"/>
  <c r="AF56" i="1"/>
  <c r="AB56" i="1"/>
  <c r="Z56" i="1"/>
  <c r="V56" i="1"/>
  <c r="U56" i="1" s="1"/>
  <c r="R56" i="1"/>
  <c r="Q56" i="1"/>
  <c r="G56" i="1"/>
  <c r="AT55" i="1"/>
  <c r="AR55" i="1"/>
  <c r="AR62" i="1" s="1"/>
  <c r="AJ55" i="1"/>
  <c r="AK55" i="1" s="1"/>
  <c r="AF55" i="1"/>
  <c r="AG55" i="1" s="1"/>
  <c r="AB55" i="1"/>
  <c r="Z55" i="1"/>
  <c r="V55" i="1"/>
  <c r="U55" i="1"/>
  <c r="AA55" i="1" s="1"/>
  <c r="R55" i="1"/>
  <c r="Q55" i="1"/>
  <c r="G55" i="1"/>
  <c r="AT54" i="1"/>
  <c r="AR54" i="1"/>
  <c r="AK54" i="1"/>
  <c r="AJ54" i="1"/>
  <c r="AG54" i="1"/>
  <c r="AF54" i="1"/>
  <c r="AB54" i="1"/>
  <c r="Z54" i="1"/>
  <c r="V54" i="1"/>
  <c r="U54" i="1" s="1"/>
  <c r="R54" i="1"/>
  <c r="Q54" i="1"/>
  <c r="G54" i="1"/>
  <c r="AT53" i="1"/>
  <c r="AR53" i="1"/>
  <c r="AJ53" i="1"/>
  <c r="AK53" i="1" s="1"/>
  <c r="AF53" i="1"/>
  <c r="AG53" i="1" s="1"/>
  <c r="AB53" i="1"/>
  <c r="Z53" i="1"/>
  <c r="V53" i="1"/>
  <c r="V62" i="1" s="1"/>
  <c r="U53" i="1"/>
  <c r="AA53" i="1" s="1"/>
  <c r="R53" i="1"/>
  <c r="R62" i="1" s="1"/>
  <c r="Q53" i="1"/>
  <c r="Q62" i="1" s="1"/>
  <c r="G53" i="1"/>
  <c r="AQ52" i="1"/>
  <c r="AP52" i="1"/>
  <c r="AO52" i="1"/>
  <c r="AN52" i="1"/>
  <c r="AM52" i="1"/>
  <c r="AL52" i="1"/>
  <c r="AK52" i="1"/>
  <c r="AI52" i="1"/>
  <c r="AH52" i="1"/>
  <c r="AE52" i="1"/>
  <c r="AD52" i="1"/>
  <c r="AC52" i="1"/>
  <c r="AG52" i="1" s="1"/>
  <c r="X52" i="1"/>
  <c r="W52" i="1"/>
  <c r="T52" i="1"/>
  <c r="S52" i="1"/>
  <c r="Q52" i="1"/>
  <c r="P52" i="1"/>
  <c r="O52" i="1"/>
  <c r="N52" i="1"/>
  <c r="M52" i="1"/>
  <c r="L52" i="1"/>
  <c r="K52" i="1"/>
  <c r="J52" i="1"/>
  <c r="I52" i="1"/>
  <c r="AT52" i="1" s="1"/>
  <c r="H52" i="1"/>
  <c r="G52" i="1"/>
  <c r="E52" i="1"/>
  <c r="AT51" i="1"/>
  <c r="AR51" i="1"/>
  <c r="AR52" i="1" s="1"/>
  <c r="AK51" i="1"/>
  <c r="AJ51" i="1"/>
  <c r="AJ52" i="1" s="1"/>
  <c r="AG51" i="1"/>
  <c r="AF51" i="1"/>
  <c r="AF52" i="1" s="1"/>
  <c r="AB51" i="1"/>
  <c r="AB52" i="1" s="1"/>
  <c r="Z51" i="1"/>
  <c r="V51" i="1"/>
  <c r="R51" i="1"/>
  <c r="R52" i="1" s="1"/>
  <c r="G51" i="1"/>
  <c r="AI50" i="1"/>
  <c r="W50" i="1"/>
  <c r="S50" i="1"/>
  <c r="O50" i="1"/>
  <c r="M50" i="1"/>
  <c r="K50" i="1"/>
  <c r="I50" i="1"/>
  <c r="E50" i="1"/>
  <c r="AT49" i="1"/>
  <c r="AR49" i="1"/>
  <c r="AJ49" i="1"/>
  <c r="AK49" i="1" s="1"/>
  <c r="AF49" i="1"/>
  <c r="AG49" i="1" s="1"/>
  <c r="AB49" i="1"/>
  <c r="AA49" i="1"/>
  <c r="Z49" i="1"/>
  <c r="Y49" i="1"/>
  <c r="V49" i="1"/>
  <c r="R49" i="1"/>
  <c r="Q49" i="1"/>
  <c r="G49" i="1"/>
  <c r="AT48" i="1"/>
  <c r="AR48" i="1"/>
  <c r="AJ48" i="1"/>
  <c r="AK48" i="1" s="1"/>
  <c r="AF48" i="1"/>
  <c r="AG48" i="1" s="1"/>
  <c r="AB48" i="1"/>
  <c r="AA48" i="1"/>
  <c r="Z48" i="1"/>
  <c r="Y48" i="1"/>
  <c r="V48" i="1"/>
  <c r="R48" i="1"/>
  <c r="Q48" i="1"/>
  <c r="G48" i="1"/>
  <c r="AQ47" i="1"/>
  <c r="AQ50" i="1" s="1"/>
  <c r="AP47" i="1"/>
  <c r="AP50" i="1" s="1"/>
  <c r="AO47" i="1"/>
  <c r="AO50" i="1" s="1"/>
  <c r="AN47" i="1"/>
  <c r="AN50" i="1" s="1"/>
  <c r="AM47" i="1"/>
  <c r="AM50" i="1" s="1"/>
  <c r="AL47" i="1"/>
  <c r="AL50" i="1" s="1"/>
  <c r="AI47" i="1"/>
  <c r="AH47" i="1"/>
  <c r="AH50" i="1" s="1"/>
  <c r="AE47" i="1"/>
  <c r="AE50" i="1" s="1"/>
  <c r="AD47" i="1"/>
  <c r="AD50" i="1" s="1"/>
  <c r="AC47" i="1"/>
  <c r="AF47" i="1" s="1"/>
  <c r="X47" i="1"/>
  <c r="X50" i="1" s="1"/>
  <c r="W47" i="1"/>
  <c r="V47" i="1"/>
  <c r="T47" i="1"/>
  <c r="T50" i="1" s="1"/>
  <c r="S47" i="1"/>
  <c r="U47" i="1" s="1"/>
  <c r="P47" i="1"/>
  <c r="P50" i="1" s="1"/>
  <c r="O47" i="1"/>
  <c r="N47" i="1"/>
  <c r="N50" i="1" s="1"/>
  <c r="M47" i="1"/>
  <c r="L47" i="1"/>
  <c r="L50" i="1" s="1"/>
  <c r="K47" i="1"/>
  <c r="J47" i="1"/>
  <c r="J50" i="1" s="1"/>
  <c r="I47" i="1"/>
  <c r="H47" i="1"/>
  <c r="H50" i="1" s="1"/>
  <c r="AT50" i="1" s="1"/>
  <c r="F47" i="1"/>
  <c r="E47" i="1"/>
  <c r="AT46" i="1"/>
  <c r="AR46" i="1"/>
  <c r="AK46" i="1"/>
  <c r="AJ46" i="1"/>
  <c r="AG46" i="1"/>
  <c r="AF46" i="1"/>
  <c r="AF50" i="1" s="1"/>
  <c r="AB46" i="1"/>
  <c r="AB50" i="1" s="1"/>
  <c r="Z46" i="1"/>
  <c r="V46" i="1"/>
  <c r="R46" i="1"/>
  <c r="Q46" i="1"/>
  <c r="G46" i="1"/>
  <c r="AQ45" i="1"/>
  <c r="AP45" i="1"/>
  <c r="AO45" i="1"/>
  <c r="AN45" i="1"/>
  <c r="AM45" i="1"/>
  <c r="AL45" i="1"/>
  <c r="AJ45" i="1"/>
  <c r="AI45" i="1"/>
  <c r="AH45" i="1"/>
  <c r="AK45" i="1" s="1"/>
  <c r="AE45" i="1"/>
  <c r="AD45" i="1"/>
  <c r="AC45" i="1"/>
  <c r="X45" i="1"/>
  <c r="W45" i="1"/>
  <c r="V45" i="1"/>
  <c r="T45" i="1"/>
  <c r="S45" i="1"/>
  <c r="Y45" i="1" s="1"/>
  <c r="P45" i="1"/>
  <c r="O45" i="1"/>
  <c r="Z45" i="1" s="1"/>
  <c r="AA45" i="1" s="1"/>
  <c r="N45" i="1"/>
  <c r="M45" i="1"/>
  <c r="L45" i="1"/>
  <c r="K45" i="1"/>
  <c r="J45" i="1"/>
  <c r="I45" i="1"/>
  <c r="H45" i="1"/>
  <c r="F45" i="1"/>
  <c r="E45" i="1"/>
  <c r="G45" i="1" s="1"/>
  <c r="AT44" i="1"/>
  <c r="AR44" i="1"/>
  <c r="AR45" i="1" s="1"/>
  <c r="AJ44" i="1"/>
  <c r="AK44" i="1" s="1"/>
  <c r="AF44" i="1"/>
  <c r="AG44" i="1" s="1"/>
  <c r="AB44" i="1"/>
  <c r="Z44" i="1"/>
  <c r="V44" i="1"/>
  <c r="U44" i="1"/>
  <c r="AA44" i="1" s="1"/>
  <c r="R44" i="1"/>
  <c r="R45" i="1" s="1"/>
  <c r="Q44" i="1"/>
  <c r="Q45" i="1" s="1"/>
  <c r="G44" i="1"/>
  <c r="AT43" i="1"/>
  <c r="AQ43" i="1"/>
  <c r="AP43" i="1"/>
  <c r="AO43" i="1"/>
  <c r="AN43" i="1"/>
  <c r="AM43" i="1"/>
  <c r="AL43" i="1"/>
  <c r="AI43" i="1"/>
  <c r="AH43" i="1"/>
  <c r="AE43" i="1"/>
  <c r="AD43" i="1"/>
  <c r="AC43" i="1"/>
  <c r="X43" i="1"/>
  <c r="W43" i="1"/>
  <c r="U43" i="1"/>
  <c r="T43" i="1"/>
  <c r="S43" i="1"/>
  <c r="P43" i="1"/>
  <c r="O43" i="1"/>
  <c r="N43" i="1"/>
  <c r="M43" i="1"/>
  <c r="L43" i="1"/>
  <c r="K43" i="1"/>
  <c r="J43" i="1"/>
  <c r="I43" i="1"/>
  <c r="H43" i="1"/>
  <c r="F43" i="1"/>
  <c r="AB43" i="1" s="1"/>
  <c r="E43" i="1"/>
  <c r="G43" i="1" s="1"/>
  <c r="AT42" i="1"/>
  <c r="AR42" i="1"/>
  <c r="AR43" i="1" s="1"/>
  <c r="AJ42" i="1"/>
  <c r="AF42" i="1"/>
  <c r="AB42" i="1"/>
  <c r="Z42" i="1"/>
  <c r="V42" i="1"/>
  <c r="V43" i="1" s="1"/>
  <c r="U42" i="1"/>
  <c r="AA42" i="1" s="1"/>
  <c r="R42" i="1"/>
  <c r="R43" i="1" s="1"/>
  <c r="Q42" i="1"/>
  <c r="Q43" i="1" s="1"/>
  <c r="G42" i="1"/>
  <c r="AT41" i="1"/>
  <c r="AS41" i="1"/>
  <c r="AQ41" i="1"/>
  <c r="AP41" i="1"/>
  <c r="AO41" i="1"/>
  <c r="AN41" i="1"/>
  <c r="AM41" i="1"/>
  <c r="AL41" i="1"/>
  <c r="AI41" i="1"/>
  <c r="AH41" i="1"/>
  <c r="AE41" i="1"/>
  <c r="AD41" i="1"/>
  <c r="AC41" i="1"/>
  <c r="X41" i="1"/>
  <c r="W41" i="1"/>
  <c r="T41" i="1"/>
  <c r="S41" i="1"/>
  <c r="P41" i="1"/>
  <c r="O41" i="1"/>
  <c r="N41" i="1"/>
  <c r="M41" i="1"/>
  <c r="L41" i="1"/>
  <c r="K41" i="1"/>
  <c r="J41" i="1"/>
  <c r="I41" i="1"/>
  <c r="H41" i="1"/>
  <c r="F41" i="1"/>
  <c r="G41" i="1" s="1"/>
  <c r="E41" i="1"/>
  <c r="AT40" i="1"/>
  <c r="AR40" i="1"/>
  <c r="AK40" i="1"/>
  <c r="AJ40" i="1"/>
  <c r="AG40" i="1"/>
  <c r="AF40" i="1"/>
  <c r="AB40" i="1"/>
  <c r="Z40" i="1"/>
  <c r="V40" i="1"/>
  <c r="U40" i="1" s="1"/>
  <c r="R40" i="1"/>
  <c r="Q40" i="1"/>
  <c r="G40" i="1"/>
  <c r="AT39" i="1"/>
  <c r="AR39" i="1"/>
  <c r="AJ39" i="1"/>
  <c r="AK39" i="1" s="1"/>
  <c r="AF39" i="1"/>
  <c r="AG39" i="1" s="1"/>
  <c r="AB39" i="1"/>
  <c r="Z39" i="1"/>
  <c r="V39" i="1"/>
  <c r="U39" i="1"/>
  <c r="AA39" i="1" s="1"/>
  <c r="R39" i="1"/>
  <c r="Q39" i="1"/>
  <c r="G39" i="1"/>
  <c r="AT38" i="1"/>
  <c r="AR38" i="1"/>
  <c r="AK38" i="1"/>
  <c r="AJ38" i="1"/>
  <c r="AG38" i="1"/>
  <c r="AF38" i="1"/>
  <c r="AB38" i="1"/>
  <c r="Z38" i="1"/>
  <c r="V38" i="1"/>
  <c r="U38" i="1" s="1"/>
  <c r="R38" i="1"/>
  <c r="R41" i="1" s="1"/>
  <c r="Q38" i="1"/>
  <c r="G38" i="1"/>
  <c r="AT37" i="1"/>
  <c r="AR37" i="1"/>
  <c r="AJ37" i="1"/>
  <c r="AK37" i="1" s="1"/>
  <c r="AF37" i="1"/>
  <c r="AG37" i="1" s="1"/>
  <c r="AB37" i="1"/>
  <c r="Z37" i="1"/>
  <c r="V37" i="1"/>
  <c r="U37" i="1"/>
  <c r="AA37" i="1" s="1"/>
  <c r="R37" i="1"/>
  <c r="Q37" i="1"/>
  <c r="G37" i="1"/>
  <c r="AT36" i="1"/>
  <c r="AR36" i="1"/>
  <c r="AK36" i="1"/>
  <c r="AJ36" i="1"/>
  <c r="AG36" i="1"/>
  <c r="AF36" i="1"/>
  <c r="AB36" i="1"/>
  <c r="Z36" i="1"/>
  <c r="V36" i="1"/>
  <c r="U36" i="1" s="1"/>
  <c r="R36" i="1"/>
  <c r="Q36" i="1"/>
  <c r="G36" i="1"/>
  <c r="AT35" i="1"/>
  <c r="AR35" i="1"/>
  <c r="AR41" i="1" s="1"/>
  <c r="AJ35" i="1"/>
  <c r="AK35" i="1" s="1"/>
  <c r="AF35" i="1"/>
  <c r="AG35" i="1" s="1"/>
  <c r="AB35" i="1"/>
  <c r="Z35" i="1"/>
  <c r="V35" i="1"/>
  <c r="U35" i="1"/>
  <c r="R35" i="1"/>
  <c r="Q35" i="1"/>
  <c r="G35" i="1"/>
  <c r="AT33" i="1"/>
  <c r="AR33" i="1"/>
  <c r="AJ33" i="1"/>
  <c r="AK33" i="1" s="1"/>
  <c r="AF33" i="1"/>
  <c r="AG33" i="1" s="1"/>
  <c r="AB33" i="1"/>
  <c r="Z33" i="1"/>
  <c r="V33" i="1"/>
  <c r="U33" i="1"/>
  <c r="AA33" i="1" s="1"/>
  <c r="R33" i="1"/>
  <c r="Q33" i="1"/>
  <c r="G33" i="1"/>
  <c r="AT32" i="1"/>
  <c r="AR32" i="1"/>
  <c r="AK32" i="1"/>
  <c r="AJ32" i="1"/>
  <c r="AG32" i="1"/>
  <c r="AF32" i="1"/>
  <c r="AB32" i="1"/>
  <c r="Z32" i="1"/>
  <c r="V32" i="1"/>
  <c r="U32" i="1" s="1"/>
  <c r="R32" i="1"/>
  <c r="Q32" i="1"/>
  <c r="G32" i="1"/>
  <c r="AT31" i="1"/>
  <c r="AR31" i="1"/>
  <c r="AJ31" i="1"/>
  <c r="AK31" i="1" s="1"/>
  <c r="AF31" i="1"/>
  <c r="AG31" i="1" s="1"/>
  <c r="AB31" i="1"/>
  <c r="Z31" i="1"/>
  <c r="V31" i="1"/>
  <c r="U31" i="1"/>
  <c r="AA31" i="1" s="1"/>
  <c r="R31" i="1"/>
  <c r="Q31" i="1"/>
  <c r="G31" i="1"/>
  <c r="AQ30" i="1"/>
  <c r="AQ34" i="1" s="1"/>
  <c r="AP30" i="1"/>
  <c r="AP34" i="1" s="1"/>
  <c r="AO30" i="1"/>
  <c r="AO34" i="1" s="1"/>
  <c r="AN30" i="1"/>
  <c r="AN34" i="1" s="1"/>
  <c r="AM30" i="1"/>
  <c r="AM34" i="1" s="1"/>
  <c r="AL30" i="1"/>
  <c r="AL34" i="1" s="1"/>
  <c r="AI30" i="1"/>
  <c r="AI34" i="1" s="1"/>
  <c r="AH30" i="1"/>
  <c r="AH34" i="1" s="1"/>
  <c r="AE30" i="1"/>
  <c r="AE34" i="1" s="1"/>
  <c r="AD30" i="1"/>
  <c r="AD34" i="1" s="1"/>
  <c r="AC30" i="1"/>
  <c r="AF30" i="1" s="1"/>
  <c r="X30" i="1"/>
  <c r="X34" i="1" s="1"/>
  <c r="W30" i="1"/>
  <c r="W34" i="1" s="1"/>
  <c r="T30" i="1"/>
  <c r="T34" i="1" s="1"/>
  <c r="S30" i="1"/>
  <c r="S34" i="1" s="1"/>
  <c r="P30" i="1"/>
  <c r="P34" i="1" s="1"/>
  <c r="O30" i="1"/>
  <c r="O34" i="1" s="1"/>
  <c r="N30" i="1"/>
  <c r="N34" i="1" s="1"/>
  <c r="M30" i="1"/>
  <c r="M34" i="1" s="1"/>
  <c r="L30" i="1"/>
  <c r="L34" i="1" s="1"/>
  <c r="K30" i="1"/>
  <c r="K34" i="1" s="1"/>
  <c r="J30" i="1"/>
  <c r="J34" i="1" s="1"/>
  <c r="I30" i="1"/>
  <c r="I34" i="1" s="1"/>
  <c r="H30" i="1"/>
  <c r="H34" i="1" s="1"/>
  <c r="F30" i="1"/>
  <c r="F34" i="1" s="1"/>
  <c r="E30" i="1"/>
  <c r="E34" i="1" s="1"/>
  <c r="AT29" i="1"/>
  <c r="AR29" i="1"/>
  <c r="AJ29" i="1"/>
  <c r="AK29" i="1" s="1"/>
  <c r="AF29" i="1"/>
  <c r="AG29" i="1" s="1"/>
  <c r="AB29" i="1"/>
  <c r="Z29" i="1"/>
  <c r="V29" i="1"/>
  <c r="U29" i="1"/>
  <c r="AA29" i="1" s="1"/>
  <c r="R29" i="1"/>
  <c r="Q29" i="1"/>
  <c r="G29" i="1"/>
  <c r="AT28" i="1"/>
  <c r="AR28" i="1"/>
  <c r="AK28" i="1"/>
  <c r="AJ28" i="1"/>
  <c r="AG28" i="1"/>
  <c r="AF28" i="1"/>
  <c r="AB28" i="1"/>
  <c r="Z28" i="1"/>
  <c r="V28" i="1"/>
  <c r="U28" i="1" s="1"/>
  <c r="R28" i="1"/>
  <c r="Q28" i="1"/>
  <c r="G28" i="1"/>
  <c r="AT27" i="1"/>
  <c r="AR27" i="1"/>
  <c r="AJ27" i="1"/>
  <c r="AK27" i="1" s="1"/>
  <c r="AF27" i="1"/>
  <c r="AG27" i="1" s="1"/>
  <c r="AB27" i="1"/>
  <c r="Z27" i="1"/>
  <c r="V27" i="1"/>
  <c r="U27" i="1"/>
  <c r="AA27" i="1" s="1"/>
  <c r="R27" i="1"/>
  <c r="Q27" i="1"/>
  <c r="G27" i="1"/>
  <c r="AT26" i="1"/>
  <c r="AR26" i="1"/>
  <c r="AK26" i="1"/>
  <c r="AJ26" i="1"/>
  <c r="AG26" i="1"/>
  <c r="AF26" i="1"/>
  <c r="AB26" i="1"/>
  <c r="Z26" i="1"/>
  <c r="V26" i="1"/>
  <c r="U26" i="1" s="1"/>
  <c r="R26" i="1"/>
  <c r="Q26" i="1"/>
  <c r="G26" i="1"/>
  <c r="AT25" i="1"/>
  <c r="AR25" i="1"/>
  <c r="AJ25" i="1"/>
  <c r="AF25" i="1"/>
  <c r="AB25" i="1"/>
  <c r="Z25" i="1"/>
  <c r="V25" i="1"/>
  <c r="U25" i="1"/>
  <c r="R25" i="1"/>
  <c r="Q25" i="1"/>
  <c r="G25" i="1"/>
  <c r="W24" i="1"/>
  <c r="S24" i="1"/>
  <c r="O24" i="1"/>
  <c r="M24" i="1"/>
  <c r="K24" i="1"/>
  <c r="I24" i="1"/>
  <c r="E24" i="1"/>
  <c r="AT23" i="1"/>
  <c r="AR23" i="1"/>
  <c r="AJ23" i="1"/>
  <c r="AK23" i="1" s="1"/>
  <c r="AF23" i="1"/>
  <c r="AG23" i="1" s="1"/>
  <c r="AB23" i="1"/>
  <c r="Z23" i="1"/>
  <c r="V23" i="1"/>
  <c r="U23" i="1"/>
  <c r="AA23" i="1" s="1"/>
  <c r="R23" i="1"/>
  <c r="Q23" i="1"/>
  <c r="G23" i="1"/>
  <c r="AT22" i="1"/>
  <c r="AR22" i="1"/>
  <c r="AK22" i="1"/>
  <c r="AJ22" i="1"/>
  <c r="AG22" i="1"/>
  <c r="AF22" i="1"/>
  <c r="AB22" i="1"/>
  <c r="Z22" i="1"/>
  <c r="V22" i="1"/>
  <c r="U22" i="1" s="1"/>
  <c r="R22" i="1"/>
  <c r="Q22" i="1"/>
  <c r="G22" i="1"/>
  <c r="AT21" i="1"/>
  <c r="AR21" i="1"/>
  <c r="AJ21" i="1"/>
  <c r="AK21" i="1" s="1"/>
  <c r="AF21" i="1"/>
  <c r="AG21" i="1" s="1"/>
  <c r="AB21" i="1"/>
  <c r="Z21" i="1"/>
  <c r="V21" i="1"/>
  <c r="U21" i="1"/>
  <c r="AA21" i="1" s="1"/>
  <c r="R21" i="1"/>
  <c r="Q21" i="1"/>
  <c r="G21" i="1"/>
  <c r="AQ20" i="1"/>
  <c r="AQ24" i="1" s="1"/>
  <c r="AQ88" i="1" s="1"/>
  <c r="AP20" i="1"/>
  <c r="AP24" i="1" s="1"/>
  <c r="AP88" i="1" s="1"/>
  <c r="AO20" i="1"/>
  <c r="AO24" i="1" s="1"/>
  <c r="AO88" i="1" s="1"/>
  <c r="AN20" i="1"/>
  <c r="AN24" i="1" s="1"/>
  <c r="AN88" i="1" s="1"/>
  <c r="AM20" i="1"/>
  <c r="AM24" i="1" s="1"/>
  <c r="AM88" i="1" s="1"/>
  <c r="AL20" i="1"/>
  <c r="AL24" i="1" s="1"/>
  <c r="AI20" i="1"/>
  <c r="AI24" i="1" s="1"/>
  <c r="AI88" i="1" s="1"/>
  <c r="AH20" i="1"/>
  <c r="AH24" i="1" s="1"/>
  <c r="AE20" i="1"/>
  <c r="AE24" i="1" s="1"/>
  <c r="AE88" i="1" s="1"/>
  <c r="AD20" i="1"/>
  <c r="AD24" i="1" s="1"/>
  <c r="AC20" i="1"/>
  <c r="AF20" i="1" s="1"/>
  <c r="X20" i="1"/>
  <c r="X24" i="1" s="1"/>
  <c r="X88" i="1" s="1"/>
  <c r="W20" i="1"/>
  <c r="T20" i="1"/>
  <c r="T24" i="1" s="1"/>
  <c r="T88" i="1" s="1"/>
  <c r="S20" i="1"/>
  <c r="P20" i="1"/>
  <c r="P24" i="1" s="1"/>
  <c r="P88" i="1" s="1"/>
  <c r="O20" i="1"/>
  <c r="N20" i="1"/>
  <c r="N24" i="1" s="1"/>
  <c r="N88" i="1" s="1"/>
  <c r="M20" i="1"/>
  <c r="L20" i="1"/>
  <c r="L24" i="1" s="1"/>
  <c r="L88" i="1" s="1"/>
  <c r="K20" i="1"/>
  <c r="Q20" i="1" s="1"/>
  <c r="J20" i="1"/>
  <c r="J24" i="1" s="1"/>
  <c r="J88" i="1" s="1"/>
  <c r="I20" i="1"/>
  <c r="H20" i="1"/>
  <c r="H24" i="1" s="1"/>
  <c r="F20" i="1"/>
  <c r="F24" i="1" s="1"/>
  <c r="E20" i="1"/>
  <c r="AT19" i="1"/>
  <c r="AR19" i="1"/>
  <c r="AK19" i="1"/>
  <c r="AJ19" i="1"/>
  <c r="AG19" i="1"/>
  <c r="AF19" i="1"/>
  <c r="AB19" i="1"/>
  <c r="Z19" i="1"/>
  <c r="V19" i="1"/>
  <c r="U19" i="1" s="1"/>
  <c r="R19" i="1"/>
  <c r="Q19" i="1"/>
  <c r="G19" i="1"/>
  <c r="AT18" i="1"/>
  <c r="AR18" i="1"/>
  <c r="AJ18" i="1"/>
  <c r="AF18" i="1"/>
  <c r="AB18" i="1"/>
  <c r="Z18" i="1"/>
  <c r="V18" i="1"/>
  <c r="U18" i="1"/>
  <c r="R18" i="1"/>
  <c r="Q18" i="1"/>
  <c r="G18" i="1"/>
  <c r="V24" i="1" l="1"/>
  <c r="AA19" i="1"/>
  <c r="Y19" i="1"/>
  <c r="AB24" i="1"/>
  <c r="Z24" i="1"/>
  <c r="G24" i="1"/>
  <c r="U20" i="1"/>
  <c r="V34" i="1"/>
  <c r="AA26" i="1"/>
  <c r="Y26" i="1"/>
  <c r="AB34" i="1"/>
  <c r="Z34" i="1"/>
  <c r="G34" i="1"/>
  <c r="Q24" i="1"/>
  <c r="U24" i="1"/>
  <c r="AF24" i="1"/>
  <c r="AR24" i="1"/>
  <c r="H88" i="1"/>
  <c r="AT24" i="1"/>
  <c r="AD88" i="1"/>
  <c r="AL88" i="1"/>
  <c r="AA22" i="1"/>
  <c r="Y22" i="1"/>
  <c r="AF34" i="1"/>
  <c r="AA28" i="1"/>
  <c r="Y28" i="1"/>
  <c r="AT34" i="1"/>
  <c r="AA32" i="1"/>
  <c r="Y32" i="1"/>
  <c r="Y18" i="1"/>
  <c r="AA18" i="1"/>
  <c r="R20" i="1"/>
  <c r="R24" i="1" s="1"/>
  <c r="R88" i="1" s="1"/>
  <c r="V20" i="1"/>
  <c r="Z20" i="1"/>
  <c r="AG20" i="1"/>
  <c r="AT20" i="1"/>
  <c r="Y21" i="1"/>
  <c r="Y23" i="1"/>
  <c r="E88" i="1"/>
  <c r="I88" i="1"/>
  <c r="K88" i="1"/>
  <c r="M88" i="1"/>
  <c r="O88" i="1"/>
  <c r="S88" i="1"/>
  <c r="W88" i="1"/>
  <c r="V91" i="1" s="1"/>
  <c r="AC24" i="1"/>
  <c r="Y25" i="1"/>
  <c r="AA25" i="1"/>
  <c r="AR34" i="1"/>
  <c r="Y27" i="1"/>
  <c r="Y29" i="1"/>
  <c r="G30" i="1"/>
  <c r="Q30" i="1"/>
  <c r="Q34" i="1" s="1"/>
  <c r="AG30" i="1"/>
  <c r="AT30" i="1"/>
  <c r="Y31" i="1"/>
  <c r="Y33" i="1"/>
  <c r="AC34" i="1"/>
  <c r="AG34" i="1" s="1"/>
  <c r="AA36" i="1"/>
  <c r="Y36" i="1"/>
  <c r="Y37" i="1"/>
  <c r="AA40" i="1"/>
  <c r="Y40" i="1"/>
  <c r="Z41" i="1"/>
  <c r="AK41" i="1"/>
  <c r="AJ41" i="1"/>
  <c r="AJ43" i="1"/>
  <c r="AK43" i="1" s="1"/>
  <c r="AK42" i="1"/>
  <c r="Y44" i="1"/>
  <c r="R50" i="1"/>
  <c r="Y47" i="1"/>
  <c r="V52" i="1"/>
  <c r="U51" i="1"/>
  <c r="AA54" i="1"/>
  <c r="Y54" i="1"/>
  <c r="Y55" i="1"/>
  <c r="AA58" i="1"/>
  <c r="Y58" i="1"/>
  <c r="AA60" i="1"/>
  <c r="Y60" i="1"/>
  <c r="U62" i="1"/>
  <c r="AA62" i="1" s="1"/>
  <c r="AF62" i="1"/>
  <c r="AA63" i="1"/>
  <c r="Y63" i="1"/>
  <c r="AG63" i="1"/>
  <c r="G64" i="1"/>
  <c r="Q64" i="1"/>
  <c r="AK64" i="1"/>
  <c r="AJ64" i="1"/>
  <c r="AH73" i="1"/>
  <c r="AK73" i="1" s="1"/>
  <c r="G81" i="1"/>
  <c r="Z81" i="1"/>
  <c r="G82" i="1"/>
  <c r="I87" i="1"/>
  <c r="AT82" i="1"/>
  <c r="Q82" i="1"/>
  <c r="Q87" i="1" s="1"/>
  <c r="U84" i="1"/>
  <c r="V82" i="1"/>
  <c r="V87" i="1" s="1"/>
  <c r="Y85" i="1"/>
  <c r="AG18" i="1"/>
  <c r="AK18" i="1"/>
  <c r="G20" i="1"/>
  <c r="AJ20" i="1"/>
  <c r="AK20" i="1" s="1"/>
  <c r="AR20" i="1"/>
  <c r="AG25" i="1"/>
  <c r="AK25" i="1"/>
  <c r="R30" i="1"/>
  <c r="R34" i="1" s="1"/>
  <c r="V30" i="1"/>
  <c r="U30" i="1" s="1"/>
  <c r="Z30" i="1"/>
  <c r="AB30" i="1"/>
  <c r="AJ30" i="1"/>
  <c r="AK30" i="1" s="1"/>
  <c r="AR30" i="1"/>
  <c r="Q41" i="1"/>
  <c r="U41" i="1"/>
  <c r="Y35" i="1"/>
  <c r="AA35" i="1"/>
  <c r="AA38" i="1"/>
  <c r="Y38" i="1"/>
  <c r="Y39" i="1"/>
  <c r="V41" i="1"/>
  <c r="AB41" i="1"/>
  <c r="AF41" i="1"/>
  <c r="AG41" i="1" s="1"/>
  <c r="Y42" i="1"/>
  <c r="Y43" i="1" s="1"/>
  <c r="AF43" i="1"/>
  <c r="AG43" i="1" s="1"/>
  <c r="AG42" i="1"/>
  <c r="AT45" i="1"/>
  <c r="AB45" i="1"/>
  <c r="AF45" i="1"/>
  <c r="AG45" i="1" s="1"/>
  <c r="V50" i="1"/>
  <c r="U46" i="1"/>
  <c r="F50" i="1"/>
  <c r="G47" i="1"/>
  <c r="Q47" i="1"/>
  <c r="Q50" i="1" s="1"/>
  <c r="R47" i="1"/>
  <c r="Z47" i="1"/>
  <c r="AA47" i="1" s="1"/>
  <c r="AG47" i="1"/>
  <c r="AC50" i="1"/>
  <c r="AG50" i="1" s="1"/>
  <c r="Z52" i="1"/>
  <c r="Y53" i="1"/>
  <c r="AA56" i="1"/>
  <c r="Y56" i="1"/>
  <c r="Y57" i="1"/>
  <c r="AA59" i="1"/>
  <c r="Y59" i="1"/>
  <c r="AA61" i="1"/>
  <c r="Y61" i="1"/>
  <c r="AG62" i="1"/>
  <c r="AJ62" i="1"/>
  <c r="AK62" i="1" s="1"/>
  <c r="AJ73" i="1"/>
  <c r="AK63" i="1"/>
  <c r="Z64" i="1"/>
  <c r="AT73" i="1"/>
  <c r="AF64" i="1"/>
  <c r="AF73" i="1" s="1"/>
  <c r="AG73" i="1" s="1"/>
  <c r="AR64" i="1"/>
  <c r="AR73" i="1" s="1"/>
  <c r="Y65" i="1"/>
  <c r="AA66" i="1"/>
  <c r="Y66" i="1"/>
  <c r="AA67" i="1"/>
  <c r="Y67" i="1"/>
  <c r="AA70" i="1"/>
  <c r="Y70" i="1"/>
  <c r="Y71" i="1"/>
  <c r="G73" i="1"/>
  <c r="AB73" i="1"/>
  <c r="V73" i="1"/>
  <c r="AA76" i="1"/>
  <c r="Y76" i="1"/>
  <c r="AB81" i="1"/>
  <c r="Y77" i="1"/>
  <c r="G78" i="1"/>
  <c r="Q78" i="1"/>
  <c r="V81" i="1"/>
  <c r="AC87" i="1"/>
  <c r="AF82" i="1"/>
  <c r="AF87" i="1" s="1"/>
  <c r="Z43" i="1"/>
  <c r="AA43" i="1" s="1"/>
  <c r="AJ47" i="1"/>
  <c r="AK47" i="1" s="1"/>
  <c r="AR47" i="1"/>
  <c r="AR50" i="1" s="1"/>
  <c r="Q73" i="1"/>
  <c r="R64" i="1"/>
  <c r="R73" i="1" s="1"/>
  <c r="V64" i="1"/>
  <c r="U64" i="1" s="1"/>
  <c r="AA68" i="1"/>
  <c r="Y68" i="1"/>
  <c r="Y69" i="1"/>
  <c r="AA72" i="1"/>
  <c r="Y72" i="1"/>
  <c r="U75" i="1"/>
  <c r="AA74" i="1"/>
  <c r="Y74" i="1"/>
  <c r="Y75" i="1" s="1"/>
  <c r="Z75" i="1"/>
  <c r="AG75" i="1"/>
  <c r="AF81" i="1"/>
  <c r="AB78" i="1"/>
  <c r="AT81" i="1"/>
  <c r="U78" i="1"/>
  <c r="AC81" i="1"/>
  <c r="AG81" i="1" s="1"/>
  <c r="AF78" i="1"/>
  <c r="AG78" i="1" s="1"/>
  <c r="AJ78" i="1"/>
  <c r="AK78" i="1" s="1"/>
  <c r="Q81" i="1"/>
  <c r="R78" i="1"/>
  <c r="R81" i="1" s="1"/>
  <c r="Z78" i="1"/>
  <c r="AR78" i="1"/>
  <c r="AR81" i="1" s="1"/>
  <c r="AT78" i="1"/>
  <c r="AB87" i="1"/>
  <c r="Z87" i="1"/>
  <c r="G87" i="1"/>
  <c r="AT87" i="1"/>
  <c r="U82" i="1"/>
  <c r="Y83" i="1"/>
  <c r="AA86" i="1"/>
  <c r="Y86" i="1"/>
  <c r="R82" i="1"/>
  <c r="R87" i="1" s="1"/>
  <c r="Z82" i="1"/>
  <c r="AB82" i="1"/>
  <c r="AJ82" i="1"/>
  <c r="AR82" i="1"/>
  <c r="AR87" i="1" s="1"/>
  <c r="AR92" i="1" s="1"/>
  <c r="AA64" i="1" l="1"/>
  <c r="Y64" i="1"/>
  <c r="U73" i="1"/>
  <c r="AA73" i="1" s="1"/>
  <c r="AA30" i="1"/>
  <c r="Y30" i="1"/>
  <c r="U34" i="1"/>
  <c r="AA34" i="1" s="1"/>
  <c r="U87" i="1"/>
  <c r="AA87" i="1" s="1"/>
  <c r="AA82" i="1"/>
  <c r="Y82" i="1"/>
  <c r="Y87" i="1" s="1"/>
  <c r="Y62" i="1"/>
  <c r="Z50" i="1"/>
  <c r="G50" i="1"/>
  <c r="Y41" i="1"/>
  <c r="AA84" i="1"/>
  <c r="Y84" i="1"/>
  <c r="Y73" i="1"/>
  <c r="AA51" i="1"/>
  <c r="Y51" i="1"/>
  <c r="Y52" i="1" s="1"/>
  <c r="U52" i="1"/>
  <c r="AA52" i="1" s="1"/>
  <c r="AC88" i="1"/>
  <c r="AG24" i="1"/>
  <c r="Y24" i="1"/>
  <c r="AR88" i="1"/>
  <c r="AA24" i="1"/>
  <c r="AA20" i="1"/>
  <c r="Y20" i="1"/>
  <c r="F88" i="1"/>
  <c r="V88" i="1"/>
  <c r="AJ87" i="1"/>
  <c r="AK87" i="1" s="1"/>
  <c r="AK82" i="1"/>
  <c r="Y78" i="1"/>
  <c r="Y81" i="1" s="1"/>
  <c r="AA78" i="1"/>
  <c r="AJ81" i="1"/>
  <c r="AK81" i="1" s="1"/>
  <c r="AA75" i="1"/>
  <c r="AG64" i="1"/>
  <c r="AG82" i="1"/>
  <c r="AG87" i="1"/>
  <c r="U81" i="1"/>
  <c r="AA81" i="1" s="1"/>
  <c r="AA46" i="1"/>
  <c r="Y46" i="1"/>
  <c r="Y50" i="1" s="1"/>
  <c r="U50" i="1"/>
  <c r="AA50" i="1" s="1"/>
  <c r="AA41" i="1"/>
  <c r="AJ50" i="1"/>
  <c r="AK50" i="1" s="1"/>
  <c r="AJ34" i="1"/>
  <c r="AK34" i="1" s="1"/>
  <c r="Y34" i="1"/>
  <c r="AH88" i="1"/>
  <c r="AT88" i="1"/>
  <c r="N11" i="1" s="1"/>
  <c r="AF88" i="1"/>
  <c r="Q88" i="1"/>
  <c r="AJ24" i="1"/>
  <c r="AJ88" i="1" l="1"/>
  <c r="AK24" i="1"/>
  <c r="AK88" i="1"/>
  <c r="N8" i="1" s="1"/>
  <c r="G88" i="1"/>
  <c r="AB88" i="1"/>
  <c r="Z88" i="1"/>
  <c r="U88" i="1"/>
  <c r="Y88" i="1"/>
  <c r="AG88" i="1"/>
  <c r="Q5" i="1" s="1"/>
  <c r="AA88" i="1" l="1"/>
  <c r="Y2" i="1" s="1"/>
</calcChain>
</file>

<file path=xl/sharedStrings.xml><?xml version="1.0" encoding="utf-8"?>
<sst xmlns="http://schemas.openxmlformats.org/spreadsheetml/2006/main" count="172" uniqueCount="142">
  <si>
    <t>สรุปผลการตอบแบบสอบถามภาวะการมีงานทำของบัณฑิต ประจำปีการศึกษา 2556  (รุ่นที่ 23) จากระบบตอบแบบสอบถาม ของ สกอ. ข้อมูล ณ 21 พ.ค. 58</t>
  </si>
  <si>
    <t>1)  ตัวบ่งชี้ที่ 1: บัณฑิตปริญญาตรีที่ได้งานทำ  หรือประกอบอาชีพอิสระภายใน 1 ปี (ร้อยละ)</t>
  </si>
  <si>
    <t xml:space="preserve">จำนวนบัณฑิตที่ได้งานทำหรือประกอบอาชีพอิสระ ภายใน 1 ปี </t>
  </si>
  <si>
    <t>X100</t>
  </si>
  <si>
    <t xml:space="preserve"> =</t>
  </si>
  <si>
    <r>
      <t xml:space="preserve">              </t>
    </r>
    <r>
      <rPr>
        <u/>
        <sz val="15"/>
        <rFont val="TH SarabunPSK"/>
        <family val="2"/>
      </rPr>
      <t>(จำนวนบัณฑิตที่ได้งานทำภายใน 1 ปี-ได้งานระหว่างเรียน)</t>
    </r>
  </si>
  <si>
    <t>=</t>
  </si>
  <si>
    <t xml:space="preserve">จำนวนบัณฑิตที่ตอบแบบสำรวจทั้งหมด </t>
  </si>
  <si>
    <t>(จำนวนบัณฑิตตอบแบบสำรวจทั้งหมด - ได้งานระหว่างเรียน - ศึกษาต่อ-อุปสมบท-ติดทหาร)</t>
  </si>
  <si>
    <t xml:space="preserve"> 2 ) ร้อยละของบัณฑิตระดับปริญญาตรีที่ได้งานทำตรงสาขา</t>
  </si>
  <si>
    <t xml:space="preserve">จำนวนบัณฑิตที่ได้งานทำตรงตามสาขาวิชาที่สำเร็จการศึกษา </t>
  </si>
  <si>
    <t>(จำนวนบัณฑิตที่ได้งานทำตรงตามสาขาวิชาที่สำเร็จการศึกษา + จำนวนบัณฑิตที่ได้งานทำไม่ตรงตามสาขาวิชาที่สำเร็จการศึกษา )</t>
  </si>
  <si>
    <t xml:space="preserve"> 3) ร้อยละของบัณฑิตที่ได้รับเงินเดือนเริ่มต้นเป็นไปตามเกณฑ์ </t>
  </si>
  <si>
    <t xml:space="preserve">จำนวนบัณฑิตที่ได้เงินเดือนเริ่มต้นเป็นไปตามเกณฑ์ </t>
  </si>
  <si>
    <t>(จำนวนบัณฑิตที่ได้งานทำหรือมีรายได้ประจำจากการประกอบอาชีพอิสระทั้งหมดในปีการศึกษานั้น)</t>
  </si>
  <si>
    <t>4) ร้อยละของบัณฑิตที่ได้งานทำ ประกอบอาชีพอิสระและศึกษาต่อ</t>
  </si>
  <si>
    <t>บัณฑิตที่ได้งานทำ ประกอบอาชีพอิสระและศึกษาต่อ</t>
  </si>
  <si>
    <t>(จำนวนผู้สำเร็จการศึกษาทั้งหมด - ติดราชการทหาร - อุปสมบท)</t>
  </si>
  <si>
    <t xml:space="preserve"> </t>
  </si>
  <si>
    <t xml:space="preserve">
ลำดับ
</t>
  </si>
  <si>
    <t xml:space="preserve">คณะ
</t>
  </si>
  <si>
    <t xml:space="preserve">สาขาวิชา
</t>
  </si>
  <si>
    <t>ข้อมูลผู้สำเร็จการศึกษา</t>
  </si>
  <si>
    <t>สถานภาพการมีงานทำ</t>
  </si>
  <si>
    <t>ระยะเวลาที่ได้งานทำ</t>
  </si>
  <si>
    <t>ร้อยละของบัณฑิตที่ได้งานทำตามสูตร (1) ร้อยละการได้งานทำใน 1 ปี</t>
  </si>
  <si>
    <t>การได้งานทำตรงตามสาขาที่สำเร็จ
สาขาวิชาที่สำเร็จการศึกษา</t>
  </si>
  <si>
    <t>การได้เงินเดือนตามเกณฑ์</t>
  </si>
  <si>
    <t>ร้อยละการได้เงินเดือนตามเกณฑ์</t>
  </si>
  <si>
    <t>ประเภทที่ทำงาน</t>
  </si>
  <si>
    <t>ร้อยละการได้งานทำ ประกอบอาชีพอิสระ และศึกษาต่อ เทียบกับจำนวนที่สำเร็จการศึกษา (พิจารณาการได้งานระหว่างศึกษาด้วย)</t>
  </si>
  <si>
    <t xml:space="preserve">จำนวนบัณฑิตที่สำเร็จการศึกษา
</t>
  </si>
  <si>
    <t xml:space="preserve">จำนวนผู้ตอบแบบสอบ
ถาม
</t>
  </si>
  <si>
    <t xml:space="preserve">ร้อยละของผู้ตอบแบบสอบ
ถาม
</t>
  </si>
  <si>
    <t>จำนวนบัณฑิตที่มีงานทำทั้งสิ้น</t>
  </si>
  <si>
    <t xml:space="preserve">จำนวนบัณฑิตที่กำลังศึกษาต่อ
</t>
  </si>
  <si>
    <t>จำนวนบัณฑิตที่
ไม่ได้ทำงานและไม่ได้ศึกษาต่อ</t>
  </si>
  <si>
    <t>สาเหตุที่ยังไม่มีงานทำและไม่ได้ศึกษาต่อ</t>
  </si>
  <si>
    <t>รวม</t>
  </si>
  <si>
    <t xml:space="preserve">ได้งานระหว่างศึกษาหรือเป็นงานเดิมมาก่อน
</t>
  </si>
  <si>
    <t>ได้งานภายใน 1 ปี</t>
  </si>
  <si>
    <t>ได้งานภายใน 1 ปี/มากกว่า/ได้งานมาก่อน</t>
  </si>
  <si>
    <t>ได้งานภายใน 1 ปีและมากกว่า</t>
  </si>
  <si>
    <t>มากกว่า 1 ปี</t>
  </si>
  <si>
    <t>ไม่ระบุ</t>
  </si>
  <si>
    <t>ตรง</t>
  </si>
  <si>
    <t>ไม่ตรง</t>
  </si>
  <si>
    <t xml:space="preserve">ร้อยละการทำงานตรงตามหลักสูตร 
สูตร (2)
</t>
  </si>
  <si>
    <t>ตามเกณฑ์</t>
  </si>
  <si>
    <t>ต่ำกว่าเกณฑ์</t>
  </si>
  <si>
    <t xml:space="preserve">รวม
</t>
  </si>
  <si>
    <t>ข้าราชการ/เจ้าหนาที่หน่วยงานของรัฐ</t>
  </si>
  <si>
    <t>ธุรกิจอิสระ/เจ้าของกิจการ</t>
  </si>
  <si>
    <t>เป็นข้อความที่ผู้ใช้ระบุเพิ่มเติม</t>
  </si>
  <si>
    <t>พนักงานบริษัท/องค์กรธุรกิจเอกชน</t>
  </si>
  <si>
    <t>พนักงานองค์การต่างประเทศ/ระหว่างประเทศ</t>
  </si>
  <si>
    <t>รัฐวิสาหกิจ</t>
  </si>
  <si>
    <t>ยังไม่ประสงค์ทำงาน</t>
  </si>
  <si>
    <t>รอฟังคำตอบหน่วยงาน</t>
  </si>
  <si>
    <t>หางานทำไม่ได้</t>
  </si>
  <si>
    <t>ติดทหาร</t>
  </si>
  <si>
    <t>อุปสมบท</t>
  </si>
  <si>
    <t>อื่นๆ</t>
  </si>
  <si>
    <t>ตัวหาร</t>
  </si>
  <si>
    <r>
      <t>(6)=</t>
    </r>
    <r>
      <rPr>
        <b/>
        <u/>
        <sz val="15"/>
        <rFont val="TH SarabunPSK"/>
        <family val="2"/>
      </rPr>
      <t>(5)*100</t>
    </r>
    <r>
      <rPr>
        <b/>
        <sz val="15"/>
        <rFont val="TH SarabunPSK"/>
        <family val="2"/>
      </rPr>
      <t xml:space="preserve">
   (4)</t>
    </r>
  </si>
  <si>
    <t>(21) = (5) - (8) - (13) - (14)</t>
  </si>
  <si>
    <t>(23)=(18)*100/(22)</t>
  </si>
  <si>
    <t>(28) =(24)*100/(27)</t>
  </si>
  <si>
    <t>(33)=(29)*100/((31))</t>
  </si>
  <si>
    <t>(40)=((7)+(8)+(9))*100/((5)-(15)-(16))</t>
  </si>
  <si>
    <t>คณะเกษตรศาสตร์</t>
  </si>
  <si>
    <t>เทคโนโลยีการอาหาร</t>
  </si>
  <si>
    <t>ประมง</t>
  </si>
  <si>
    <t>เกษตรศาสตร์</t>
  </si>
  <si>
    <t>พืชไร่</t>
  </si>
  <si>
    <t>พืชสวน</t>
  </si>
  <si>
    <t>สัตวศาสตร์</t>
  </si>
  <si>
    <t>คณะวิทยาศาสตร์</t>
  </si>
  <si>
    <t>เคมี</t>
  </si>
  <si>
    <t>จุลชีววิทยา</t>
  </si>
  <si>
    <t>เทคโนโลยีสารสนเทศ</t>
  </si>
  <si>
    <t>ฟิสิกส์</t>
  </si>
  <si>
    <t>วิทยาการคอมพิวเตอร์</t>
  </si>
  <si>
    <t>วิทยาศาสตร์สิ่งแวดล้อม</t>
  </si>
  <si>
    <t>วิทยาศาสตร์สิ่งแวดล้อม(สุขาภิบาลสิ่งแวดล้อม)</t>
  </si>
  <si>
    <t>วิทยาศาสตร์สิ่งแวดล้อม(อาชีวอนามัยและความปอลดภัย)</t>
  </si>
  <si>
    <t>วิทยาศาสตร์และเทคโนโลยีการยาง</t>
  </si>
  <si>
    <t>คณะวิศวกรรมศาสตร์</t>
  </si>
  <si>
    <t>วิศวกรรมเคมีและชีวภาพ</t>
  </si>
  <si>
    <t>วิศวกรรมเครื่องกล</t>
  </si>
  <si>
    <t>วิศวกรรมไฟฟ้า</t>
  </si>
  <si>
    <t>วิศวกรรมโยธา</t>
  </si>
  <si>
    <t>วิศวกรรมอุตสาหการ</t>
  </si>
  <si>
    <t>วิศวกรรมสิ่งแวดล้อม</t>
  </si>
  <si>
    <t>คณะศิลปประยุกต์และการออกแบบ</t>
  </si>
  <si>
    <t>การออกแบบผลิตภัณฑ์</t>
  </si>
  <si>
    <t>คณะเภสัชศาสตร์</t>
  </si>
  <si>
    <t>เภสัชศาสตร์</t>
  </si>
  <si>
    <t>วิทยาลัยแพทยศาสตร์และการสาธารณสุข</t>
  </si>
  <si>
    <t>แพทยศาสตร์</t>
  </si>
  <si>
    <t>สาธารณสุขศาสตร์</t>
  </si>
  <si>
    <t>สาธารณสุขศาสตร์ (วิทยาศาสตร์อนามัยสิ่งแวดล้อม)</t>
  </si>
  <si>
    <t>สาธารณสุขศาสตร์ (สาธารณสุขชุมชน)</t>
  </si>
  <si>
    <t>คณะพยาบาลศาสตร์</t>
  </si>
  <si>
    <t>พยาบาลศาสตร์</t>
  </si>
  <si>
    <t>คณะศิลปศาสตร์</t>
  </si>
  <si>
    <t>การท่องเที่ยว</t>
  </si>
  <si>
    <t>การพัฒนาสังคม</t>
  </si>
  <si>
    <t>นิเทศศาสตร์</t>
  </si>
  <si>
    <t>ประวัติศาสตร์</t>
  </si>
  <si>
    <t>ภาษาจีน</t>
  </si>
  <si>
    <t>ภาษาญี่ปุ่น</t>
  </si>
  <si>
    <t>ภาษาไทยและการสื่อสาร</t>
  </si>
  <si>
    <t>ภาษาอังกฤษและการสื่อสาร</t>
  </si>
  <si>
    <t>ศิลปการแสดง</t>
  </si>
  <si>
    <t>คณะบริหารศาสตร์</t>
  </si>
  <si>
    <t>การเงินและการธนาคาร</t>
  </si>
  <si>
    <t>การจัดการธุรกิจ</t>
  </si>
  <si>
    <t>การจัดการ</t>
  </si>
  <si>
    <t>การจัดการทั่วไป</t>
  </si>
  <si>
    <t>การตลาด</t>
  </si>
  <si>
    <t>การจัดการธุรกิจระหว่างประเทศ (หลักสูตรภาษาอังกฤษ)</t>
  </si>
  <si>
    <t>การจัดการการโรงแรม</t>
  </si>
  <si>
    <t>การบัญชี</t>
  </si>
  <si>
    <t>ระบบสารสนเทศเพื่อการจัดการ</t>
  </si>
  <si>
    <t>เศรษฐกิจพอเพียง</t>
  </si>
  <si>
    <t>คณะนิติศาสตร์</t>
  </si>
  <si>
    <t>นิติศาสตร์</t>
  </si>
  <si>
    <t>คณะรัฐศาสตร์</t>
  </si>
  <si>
    <t>การปกครอง</t>
  </si>
  <si>
    <t>การปกครองท้องถิ่น</t>
  </si>
  <si>
    <t>รัฐประศาสนศาสตร์</t>
  </si>
  <si>
    <t>รัฐประศาสนศาสตร์(การบริหารองค์การ)</t>
  </si>
  <si>
    <t>รัฐประศาสนศาสตร์(การปกครองท้องถิ่น)</t>
  </si>
  <si>
    <t>ศูนย์บริการทางวิชาการนอกสถานที่ตั้ง</t>
  </si>
  <si>
    <t>รวมทั้งหมด</t>
  </si>
  <si>
    <t>ข้อมูล ณ 28 พฤษภาคม 2558</t>
  </si>
  <si>
    <t>เดิม</t>
  </si>
  <si>
    <t>ผู้ให้ข้อมูล..........................................</t>
  </si>
  <si>
    <t>( นายมารุต รุ่งเรือง)</t>
  </si>
  <si>
    <t>นักวิเคราะห์นโยบายและแผน</t>
  </si>
  <si>
    <t>กองแผนงาน  มหาวิทยาลัยอุบลราชธานี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</si>
</sst>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\(#\)"/>
    <numFmt numFmtId="188" formatCode="_-* #,##0_-;\-* #,##0_-;_-* &quot;-&quot;??_-;_-@_-"/>
    <numFmt numFmtId="189" formatCode="0.000%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5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b/>
      <sz val="15"/>
      <color indexed="36"/>
      <name val="TH SarabunPSK"/>
      <family val="2"/>
    </font>
    <font>
      <b/>
      <i/>
      <sz val="15"/>
      <color indexed="36"/>
      <name val="TH SarabunPSK"/>
      <family val="2"/>
    </font>
    <font>
      <i/>
      <sz val="15"/>
      <name val="TH SarabunPSK"/>
      <family val="2"/>
    </font>
    <font>
      <b/>
      <u/>
      <sz val="15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i/>
      <sz val="15"/>
      <color indexed="8"/>
      <name val="TH SarabunPSK"/>
      <family val="2"/>
    </font>
    <font>
      <sz val="15"/>
      <color rgb="FF000000"/>
      <name val="TH SarabunPSK"/>
      <family val="2"/>
    </font>
    <font>
      <b/>
      <i/>
      <sz val="15"/>
      <name val="TH SarabunPSK"/>
      <family val="2"/>
    </font>
    <font>
      <i/>
      <sz val="12"/>
      <name val="TH SarabunPSK"/>
      <family val="2"/>
    </font>
    <font>
      <sz val="12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b/>
      <i/>
      <u/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61">
    <xf numFmtId="0" fontId="0" fillId="0" borderId="0" xfId="0"/>
    <xf numFmtId="0" fontId="3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top"/>
    </xf>
    <xf numFmtId="10" fontId="6" fillId="0" borderId="0" xfId="2" applyNumberFormat="1" applyFont="1" applyFill="1" applyBorder="1" applyAlignment="1">
      <alignment horizontal="center" vertical="top"/>
    </xf>
    <xf numFmtId="10" fontId="3" fillId="0" borderId="0" xfId="3" applyNumberFormat="1" applyFont="1" applyFill="1" applyBorder="1" applyAlignment="1">
      <alignment horizontal="center" vertical="top"/>
    </xf>
    <xf numFmtId="10" fontId="3" fillId="0" borderId="0" xfId="3" applyNumberFormat="1" applyFont="1" applyFill="1" applyBorder="1" applyAlignment="1">
      <alignment horizontal="center" vertical="top"/>
    </xf>
    <xf numFmtId="0" fontId="4" fillId="2" borderId="0" xfId="3" applyFont="1" applyFill="1" applyBorder="1" applyAlignment="1">
      <alignment vertical="top"/>
    </xf>
    <xf numFmtId="0" fontId="4" fillId="0" borderId="2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top" wrapText="1"/>
    </xf>
    <xf numFmtId="0" fontId="8" fillId="0" borderId="0" xfId="3" applyFont="1" applyFill="1" applyBorder="1" applyAlignment="1">
      <alignment vertical="top"/>
    </xf>
    <xf numFmtId="10" fontId="3" fillId="0" borderId="0" xfId="2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top"/>
    </xf>
    <xf numFmtId="0" fontId="10" fillId="0" borderId="0" xfId="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0" fontId="12" fillId="0" borderId="0" xfId="3" applyFont="1" applyFill="1" applyBorder="1" applyAlignment="1">
      <alignment vertical="top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top" wrapText="1"/>
    </xf>
    <xf numFmtId="0" fontId="11" fillId="0" borderId="6" xfId="3" applyFont="1" applyFill="1" applyBorder="1" applyAlignment="1">
      <alignment horizontal="center" vertical="top" wrapText="1"/>
    </xf>
    <xf numFmtId="0" fontId="11" fillId="0" borderId="7" xfId="3" applyFont="1" applyFill="1" applyBorder="1" applyAlignment="1">
      <alignment horizontal="center" vertical="top" wrapText="1"/>
    </xf>
    <xf numFmtId="0" fontId="11" fillId="0" borderId="5" xfId="3" applyFont="1" applyFill="1" applyBorder="1" applyAlignment="1">
      <alignment horizontal="center" vertical="top" wrapText="1"/>
    </xf>
    <xf numFmtId="0" fontId="4" fillId="0" borderId="9" xfId="3" applyFont="1" applyFill="1" applyBorder="1" applyAlignment="1">
      <alignment horizontal="center" vertical="top" wrapText="1"/>
    </xf>
    <xf numFmtId="0" fontId="4" fillId="0" borderId="4" xfId="3" applyFont="1" applyFill="1" applyBorder="1" applyAlignment="1">
      <alignment horizontal="center" vertical="top" wrapText="1"/>
    </xf>
    <xf numFmtId="0" fontId="11" fillId="0" borderId="9" xfId="3" applyFont="1" applyFill="1" applyBorder="1" applyAlignment="1">
      <alignment horizontal="center" vertical="top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top" wrapText="1"/>
    </xf>
    <xf numFmtId="0" fontId="4" fillId="0" borderId="9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top" wrapText="1"/>
    </xf>
    <xf numFmtId="0" fontId="4" fillId="3" borderId="9" xfId="3" applyFont="1" applyFill="1" applyBorder="1" applyAlignment="1">
      <alignment horizontal="center" vertical="top" wrapText="1"/>
    </xf>
    <xf numFmtId="0" fontId="4" fillId="0" borderId="12" xfId="3" applyFont="1" applyFill="1" applyBorder="1" applyAlignment="1">
      <alignment horizontal="center" vertical="top" wrapText="1"/>
    </xf>
    <xf numFmtId="0" fontId="4" fillId="0" borderId="12" xfId="3" applyFont="1" applyFill="1" applyBorder="1" applyAlignment="1">
      <alignment horizontal="center" vertical="top" wrapText="1"/>
    </xf>
    <xf numFmtId="0" fontId="4" fillId="2" borderId="3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top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187" fontId="4" fillId="0" borderId="3" xfId="3" applyNumberFormat="1" applyFont="1" applyFill="1" applyBorder="1" applyAlignment="1">
      <alignment horizontal="center" vertical="top" wrapText="1" shrinkToFi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top" wrapText="1"/>
    </xf>
    <xf numFmtId="0" fontId="4" fillId="3" borderId="15" xfId="3" applyFont="1" applyFill="1" applyBorder="1" applyAlignment="1">
      <alignment horizontal="center" vertical="top" wrapText="1"/>
    </xf>
    <xf numFmtId="0" fontId="4" fillId="0" borderId="15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vertical="top"/>
    </xf>
    <xf numFmtId="0" fontId="11" fillId="0" borderId="15" xfId="3" applyFont="1" applyFill="1" applyBorder="1" applyAlignment="1">
      <alignment horizontal="center" vertical="top" wrapText="1"/>
    </xf>
    <xf numFmtId="187" fontId="3" fillId="0" borderId="3" xfId="3" applyNumberFormat="1" applyFont="1" applyFill="1" applyBorder="1" applyAlignment="1">
      <alignment horizontal="center" vertical="top" wrapText="1"/>
    </xf>
    <xf numFmtId="187" fontId="3" fillId="0" borderId="8" xfId="3" applyNumberFormat="1" applyFont="1" applyFill="1" applyBorder="1" applyAlignment="1">
      <alignment horizontal="center" vertical="top" wrapText="1"/>
    </xf>
    <xf numFmtId="187" fontId="3" fillId="0" borderId="7" xfId="3" applyNumberFormat="1" applyFont="1" applyFill="1" applyBorder="1" applyAlignment="1">
      <alignment horizontal="center" vertical="top" wrapText="1"/>
    </xf>
    <xf numFmtId="187" fontId="3" fillId="0" borderId="3" xfId="3" applyNumberFormat="1" applyFont="1" applyFill="1" applyBorder="1" applyAlignment="1">
      <alignment horizontal="center" vertical="top" wrapText="1" shrinkToFit="1"/>
    </xf>
    <xf numFmtId="187" fontId="14" fillId="0" borderId="3" xfId="3" applyNumberFormat="1" applyFont="1" applyFill="1" applyBorder="1" applyAlignment="1">
      <alignment horizontal="center" vertical="top" wrapText="1"/>
    </xf>
    <xf numFmtId="187" fontId="3" fillId="2" borderId="3" xfId="3" applyNumberFormat="1" applyFont="1" applyFill="1" applyBorder="1" applyAlignment="1">
      <alignment horizontal="center" vertical="top" wrapText="1" shrinkToFit="1"/>
    </xf>
    <xf numFmtId="187" fontId="4" fillId="0" borderId="0" xfId="3" applyNumberFormat="1" applyFont="1" applyFill="1" applyBorder="1" applyAlignment="1">
      <alignment horizontal="center" vertical="top"/>
    </xf>
    <xf numFmtId="0" fontId="3" fillId="0" borderId="9" xfId="3" applyFont="1" applyFill="1" applyBorder="1" applyAlignment="1">
      <alignment horizontal="center" vertical="top" shrinkToFit="1"/>
    </xf>
    <xf numFmtId="0" fontId="3" fillId="0" borderId="9" xfId="3" applyFont="1" applyFill="1" applyBorder="1" applyAlignment="1">
      <alignment horizontal="left" vertical="top" wrapText="1" shrinkToFit="1"/>
    </xf>
    <xf numFmtId="0" fontId="4" fillId="0" borderId="16" xfId="3" applyFont="1" applyFill="1" applyBorder="1" applyAlignment="1">
      <alignment horizontal="center" vertical="top" shrinkToFit="1"/>
    </xf>
    <xf numFmtId="0" fontId="4" fillId="0" borderId="16" xfId="3" applyFont="1" applyFill="1" applyBorder="1" applyAlignment="1">
      <alignment vertical="top" shrinkToFit="1"/>
    </xf>
    <xf numFmtId="1" fontId="4" fillId="0" borderId="16" xfId="3" applyNumberFormat="1" applyFont="1" applyFill="1" applyBorder="1" applyAlignment="1">
      <alignment horizontal="right" vertical="top"/>
    </xf>
    <xf numFmtId="0" fontId="4" fillId="0" borderId="16" xfId="3" applyFont="1" applyFill="1" applyBorder="1" applyAlignment="1">
      <alignment horizontal="right" vertical="top"/>
    </xf>
    <xf numFmtId="10" fontId="4" fillId="0" borderId="16" xfId="2" applyNumberFormat="1" applyFont="1" applyFill="1" applyBorder="1" applyAlignment="1">
      <alignment horizontal="right" vertical="top"/>
    </xf>
    <xf numFmtId="188" fontId="4" fillId="0" borderId="17" xfId="1" applyNumberFormat="1" applyFont="1" applyFill="1" applyBorder="1" applyAlignment="1">
      <alignment horizontal="center" vertical="top"/>
    </xf>
    <xf numFmtId="188" fontId="4" fillId="0" borderId="16" xfId="1" applyNumberFormat="1" applyFont="1" applyFill="1" applyBorder="1" applyAlignment="1">
      <alignment horizontal="center" vertical="top"/>
    </xf>
    <xf numFmtId="0" fontId="4" fillId="0" borderId="16" xfId="3" applyFont="1" applyFill="1" applyBorder="1" applyAlignment="1">
      <alignment horizontal="center" vertical="top"/>
    </xf>
    <xf numFmtId="188" fontId="8" fillId="0" borderId="17" xfId="1" applyNumberFormat="1" applyFont="1" applyFill="1" applyBorder="1" applyAlignment="1">
      <alignment horizontal="center" vertical="top"/>
    </xf>
    <xf numFmtId="10" fontId="4" fillId="0" borderId="16" xfId="2" applyNumberFormat="1" applyFont="1" applyFill="1" applyBorder="1" applyAlignment="1">
      <alignment horizontal="center" vertical="top"/>
    </xf>
    <xf numFmtId="188" fontId="4" fillId="0" borderId="18" xfId="2" applyNumberFormat="1" applyFont="1" applyFill="1" applyBorder="1" applyAlignment="1">
      <alignment horizontal="center" vertical="top"/>
    </xf>
    <xf numFmtId="188" fontId="4" fillId="2" borderId="17" xfId="1" applyNumberFormat="1" applyFont="1" applyFill="1" applyBorder="1" applyAlignment="1">
      <alignment horizontal="center" vertical="top"/>
    </xf>
    <xf numFmtId="188" fontId="4" fillId="0" borderId="18" xfId="1" applyNumberFormat="1" applyFont="1" applyFill="1" applyBorder="1" applyAlignment="1">
      <alignment horizontal="center" vertical="top"/>
    </xf>
    <xf numFmtId="10" fontId="4" fillId="0" borderId="9" xfId="2" applyNumberFormat="1" applyFont="1" applyFill="1" applyBorder="1" applyAlignment="1">
      <alignment horizontal="center" vertical="top"/>
    </xf>
    <xf numFmtId="0" fontId="3" fillId="0" borderId="12" xfId="3" applyFont="1" applyFill="1" applyBorder="1" applyAlignment="1">
      <alignment horizontal="center" vertical="top" shrinkToFit="1"/>
    </xf>
    <xf numFmtId="0" fontId="3" fillId="0" borderId="12" xfId="3" applyFont="1" applyFill="1" applyBorder="1" applyAlignment="1">
      <alignment horizontal="left" vertical="top" wrapText="1" shrinkToFit="1"/>
    </xf>
    <xf numFmtId="0" fontId="4" fillId="0" borderId="18" xfId="3" applyFont="1" applyFill="1" applyBorder="1" applyAlignment="1">
      <alignment horizontal="center" vertical="top" shrinkToFit="1"/>
    </xf>
    <xf numFmtId="0" fontId="4" fillId="0" borderId="18" xfId="3" applyFont="1" applyFill="1" applyBorder="1" applyAlignment="1">
      <alignment vertical="top" shrinkToFit="1"/>
    </xf>
    <xf numFmtId="1" fontId="4" fillId="0" borderId="18" xfId="3" applyNumberFormat="1" applyFont="1" applyFill="1" applyBorder="1" applyAlignment="1">
      <alignment horizontal="right" vertical="top"/>
    </xf>
    <xf numFmtId="0" fontId="4" fillId="0" borderId="18" xfId="3" applyFont="1" applyFill="1" applyBorder="1" applyAlignment="1">
      <alignment horizontal="right" vertical="top"/>
    </xf>
    <xf numFmtId="10" fontId="4" fillId="0" borderId="18" xfId="2" applyNumberFormat="1" applyFont="1" applyFill="1" applyBorder="1" applyAlignment="1">
      <alignment horizontal="right" vertical="top"/>
    </xf>
    <xf numFmtId="0" fontId="4" fillId="0" borderId="18" xfId="3" applyFont="1" applyFill="1" applyBorder="1" applyAlignment="1">
      <alignment horizontal="center" vertical="top"/>
    </xf>
    <xf numFmtId="10" fontId="4" fillId="0" borderId="18" xfId="2" applyNumberFormat="1" applyFont="1" applyFill="1" applyBorder="1" applyAlignment="1">
      <alignment horizontal="center" vertical="top"/>
    </xf>
    <xf numFmtId="1" fontId="4" fillId="0" borderId="18" xfId="2" applyNumberFormat="1" applyFont="1" applyFill="1" applyBorder="1" applyAlignment="1">
      <alignment horizontal="center" vertical="top"/>
    </xf>
    <xf numFmtId="10" fontId="4" fillId="0" borderId="17" xfId="2" applyNumberFormat="1" applyFont="1" applyFill="1" applyBorder="1" applyAlignment="1">
      <alignment horizontal="center" vertical="top"/>
    </xf>
    <xf numFmtId="0" fontId="15" fillId="0" borderId="17" xfId="3" applyFont="1" applyFill="1" applyBorder="1" applyAlignment="1">
      <alignment horizontal="left" vertical="top" indent="2" shrinkToFit="1"/>
    </xf>
    <xf numFmtId="1" fontId="15" fillId="0" borderId="17" xfId="3" applyNumberFormat="1" applyFont="1" applyFill="1" applyBorder="1" applyAlignment="1">
      <alignment horizontal="right" vertical="top"/>
    </xf>
    <xf numFmtId="0" fontId="15" fillId="0" borderId="17" xfId="3" applyFont="1" applyFill="1" applyBorder="1" applyAlignment="1">
      <alignment horizontal="right" vertical="top"/>
    </xf>
    <xf numFmtId="10" fontId="15" fillId="0" borderId="17" xfId="2" applyNumberFormat="1" applyFont="1" applyFill="1" applyBorder="1" applyAlignment="1">
      <alignment horizontal="right" vertical="top"/>
    </xf>
    <xf numFmtId="188" fontId="15" fillId="0" borderId="17" xfId="1" applyNumberFormat="1" applyFont="1" applyFill="1" applyBorder="1" applyAlignment="1">
      <alignment horizontal="center" vertical="top"/>
    </xf>
    <xf numFmtId="0" fontId="15" fillId="0" borderId="17" xfId="3" applyFont="1" applyFill="1" applyBorder="1" applyAlignment="1">
      <alignment horizontal="center" vertical="top"/>
    </xf>
    <xf numFmtId="188" fontId="16" fillId="0" borderId="17" xfId="1" applyNumberFormat="1" applyFont="1" applyFill="1" applyBorder="1" applyAlignment="1">
      <alignment horizontal="center" vertical="top"/>
    </xf>
    <xf numFmtId="10" fontId="15" fillId="0" borderId="17" xfId="2" applyNumberFormat="1" applyFont="1" applyFill="1" applyBorder="1" applyAlignment="1">
      <alignment horizontal="center" vertical="top"/>
    </xf>
    <xf numFmtId="1" fontId="15" fillId="0" borderId="17" xfId="2" applyNumberFormat="1" applyFont="1" applyFill="1" applyBorder="1" applyAlignment="1">
      <alignment horizontal="center" vertical="top"/>
    </xf>
    <xf numFmtId="188" fontId="15" fillId="2" borderId="17" xfId="1" applyNumberFormat="1" applyFont="1" applyFill="1" applyBorder="1" applyAlignment="1">
      <alignment horizontal="center" vertical="top"/>
    </xf>
    <xf numFmtId="0" fontId="15" fillId="0" borderId="0" xfId="3" applyFont="1" applyFill="1" applyBorder="1" applyAlignment="1">
      <alignment vertical="top"/>
    </xf>
    <xf numFmtId="0" fontId="17" fillId="0" borderId="12" xfId="3" applyFont="1" applyFill="1" applyBorder="1" applyAlignment="1">
      <alignment horizontal="left" vertical="top" shrinkToFit="1"/>
    </xf>
    <xf numFmtId="0" fontId="15" fillId="0" borderId="15" xfId="3" applyFont="1" applyFill="1" applyBorder="1" applyAlignment="1">
      <alignment horizontal="left" vertical="top" indent="2" shrinkToFit="1"/>
    </xf>
    <xf numFmtId="1" fontId="15" fillId="0" borderId="15" xfId="3" applyNumberFormat="1" applyFont="1" applyFill="1" applyBorder="1" applyAlignment="1">
      <alignment horizontal="right" vertical="top"/>
    </xf>
    <xf numFmtId="0" fontId="15" fillId="0" borderId="15" xfId="3" applyFont="1" applyFill="1" applyBorder="1" applyAlignment="1">
      <alignment horizontal="right" vertical="top"/>
    </xf>
    <xf numFmtId="10" fontId="15" fillId="0" borderId="15" xfId="2" applyNumberFormat="1" applyFont="1" applyFill="1" applyBorder="1" applyAlignment="1">
      <alignment horizontal="right" vertical="top"/>
    </xf>
    <xf numFmtId="188" fontId="15" fillId="0" borderId="15" xfId="1" applyNumberFormat="1" applyFont="1" applyFill="1" applyBorder="1" applyAlignment="1">
      <alignment horizontal="center" vertical="top"/>
    </xf>
    <xf numFmtId="0" fontId="15" fillId="0" borderId="15" xfId="3" applyFont="1" applyFill="1" applyBorder="1" applyAlignment="1">
      <alignment horizontal="center" vertical="top"/>
    </xf>
    <xf numFmtId="10" fontId="15" fillId="0" borderId="15" xfId="2" applyNumberFormat="1" applyFont="1" applyFill="1" applyBorder="1" applyAlignment="1">
      <alignment horizontal="center" vertical="top"/>
    </xf>
    <xf numFmtId="1" fontId="15" fillId="0" borderId="12" xfId="2" applyNumberFormat="1" applyFont="1" applyFill="1" applyBorder="1" applyAlignment="1">
      <alignment horizontal="center" vertical="top"/>
    </xf>
    <xf numFmtId="188" fontId="15" fillId="0" borderId="12" xfId="1" applyNumberFormat="1" applyFont="1" applyFill="1" applyBorder="1" applyAlignment="1">
      <alignment horizontal="center" vertical="top"/>
    </xf>
    <xf numFmtId="0" fontId="3" fillId="0" borderId="15" xfId="3" applyFont="1" applyFill="1" applyBorder="1" applyAlignment="1">
      <alignment horizontal="center" vertical="top" shrinkToFit="1"/>
    </xf>
    <xf numFmtId="1" fontId="3" fillId="0" borderId="15" xfId="3" applyNumberFormat="1" applyFont="1" applyFill="1" applyBorder="1" applyAlignment="1">
      <alignment vertical="top" shrinkToFit="1"/>
    </xf>
    <xf numFmtId="0" fontId="3" fillId="0" borderId="3" xfId="3" applyFont="1" applyFill="1" applyBorder="1" applyAlignment="1">
      <alignment horizontal="center" vertical="top" shrinkToFit="1"/>
    </xf>
    <xf numFmtId="1" fontId="3" fillId="0" borderId="3" xfId="3" applyNumberFormat="1" applyFont="1" applyFill="1" applyBorder="1" applyAlignment="1">
      <alignment horizontal="right" vertical="top"/>
    </xf>
    <xf numFmtId="10" fontId="3" fillId="0" borderId="3" xfId="2" applyNumberFormat="1" applyFont="1" applyFill="1" applyBorder="1" applyAlignment="1">
      <alignment horizontal="right" vertical="top"/>
    </xf>
    <xf numFmtId="188" fontId="3" fillId="0" borderId="3" xfId="1" applyNumberFormat="1" applyFont="1" applyFill="1" applyBorder="1" applyAlignment="1">
      <alignment horizontal="center" vertical="top"/>
    </xf>
    <xf numFmtId="1" fontId="3" fillId="0" borderId="3" xfId="3" applyNumberFormat="1" applyFont="1" applyFill="1" applyBorder="1" applyAlignment="1">
      <alignment horizontal="center" vertical="top"/>
    </xf>
    <xf numFmtId="188" fontId="14" fillId="0" borderId="3" xfId="1" applyNumberFormat="1" applyFont="1" applyFill="1" applyBorder="1" applyAlignment="1">
      <alignment horizontal="center" vertical="top"/>
    </xf>
    <xf numFmtId="10" fontId="3" fillId="0" borderId="3" xfId="2" applyNumberFormat="1" applyFont="1" applyFill="1" applyBorder="1" applyAlignment="1">
      <alignment horizontal="center" vertical="top"/>
    </xf>
    <xf numFmtId="1" fontId="3" fillId="0" borderId="3" xfId="2" applyNumberFormat="1" applyFont="1" applyFill="1" applyBorder="1" applyAlignment="1">
      <alignment horizontal="center" vertical="top"/>
    </xf>
    <xf numFmtId="188" fontId="3" fillId="2" borderId="3" xfId="1" applyNumberFormat="1" applyFont="1" applyFill="1" applyBorder="1" applyAlignment="1">
      <alignment horizontal="center" vertical="top"/>
    </xf>
    <xf numFmtId="0" fontId="3" fillId="0" borderId="3" xfId="3" applyFont="1" applyFill="1" applyBorder="1" applyAlignment="1">
      <alignment horizontal="center" vertical="top" shrinkToFit="1"/>
    </xf>
    <xf numFmtId="0" fontId="4" fillId="0" borderId="9" xfId="3" applyFont="1" applyFill="1" applyBorder="1" applyAlignment="1">
      <alignment horizontal="center" vertical="top" shrinkToFit="1"/>
    </xf>
    <xf numFmtId="0" fontId="4" fillId="0" borderId="9" xfId="3" applyFont="1" applyFill="1" applyBorder="1" applyAlignment="1">
      <alignment vertical="top" shrinkToFit="1"/>
    </xf>
    <xf numFmtId="1" fontId="4" fillId="0" borderId="17" xfId="3" applyNumberFormat="1" applyFont="1" applyFill="1" applyBorder="1" applyAlignment="1">
      <alignment horizontal="right" vertical="top"/>
    </xf>
    <xf numFmtId="0" fontId="4" fillId="0" borderId="9" xfId="3" applyFont="1" applyFill="1" applyBorder="1" applyAlignment="1">
      <alignment horizontal="right" vertical="top"/>
    </xf>
    <xf numFmtId="10" fontId="4" fillId="0" borderId="9" xfId="2" applyNumberFormat="1" applyFont="1" applyFill="1" applyBorder="1" applyAlignment="1">
      <alignment horizontal="right" vertical="top"/>
    </xf>
    <xf numFmtId="188" fontId="4" fillId="0" borderId="9" xfId="1" applyNumberFormat="1" applyFont="1" applyFill="1" applyBorder="1" applyAlignment="1">
      <alignment horizontal="center" vertical="top"/>
    </xf>
    <xf numFmtId="0" fontId="4" fillId="0" borderId="9" xfId="3" applyFont="1" applyFill="1" applyBorder="1" applyAlignment="1">
      <alignment horizontal="center" vertical="top"/>
    </xf>
    <xf numFmtId="1" fontId="4" fillId="0" borderId="9" xfId="2" applyNumberFormat="1" applyFont="1" applyFill="1" applyBorder="1" applyAlignment="1">
      <alignment horizontal="center" vertical="top"/>
    </xf>
    <xf numFmtId="188" fontId="4" fillId="0" borderId="12" xfId="1" applyNumberFormat="1" applyFont="1" applyFill="1" applyBorder="1" applyAlignment="1">
      <alignment horizontal="center" vertical="top"/>
    </xf>
    <xf numFmtId="189" fontId="4" fillId="0" borderId="9" xfId="2" applyNumberFormat="1" applyFont="1" applyFill="1" applyBorder="1" applyAlignment="1">
      <alignment horizontal="center" vertical="top"/>
    </xf>
    <xf numFmtId="0" fontId="4" fillId="0" borderId="17" xfId="3" applyFont="1" applyFill="1" applyBorder="1" applyAlignment="1">
      <alignment horizontal="center" vertical="top" shrinkToFit="1"/>
    </xf>
    <xf numFmtId="0" fontId="4" fillId="0" borderId="17" xfId="3" applyFont="1" applyFill="1" applyBorder="1" applyAlignment="1">
      <alignment vertical="top" shrinkToFit="1"/>
    </xf>
    <xf numFmtId="0" fontId="4" fillId="0" borderId="17" xfId="3" applyFont="1" applyFill="1" applyBorder="1" applyAlignment="1">
      <alignment horizontal="right" vertical="top"/>
    </xf>
    <xf numFmtId="10" fontId="4" fillId="0" borderId="17" xfId="2" applyNumberFormat="1" applyFont="1" applyFill="1" applyBorder="1" applyAlignment="1">
      <alignment horizontal="right" vertical="top"/>
    </xf>
    <xf numFmtId="0" fontId="4" fillId="0" borderId="17" xfId="3" applyFont="1" applyFill="1" applyBorder="1" applyAlignment="1">
      <alignment horizontal="center" vertical="top"/>
    </xf>
    <xf numFmtId="1" fontId="4" fillId="0" borderId="17" xfId="2" applyNumberFormat="1" applyFont="1" applyFill="1" applyBorder="1" applyAlignment="1">
      <alignment horizontal="center" vertical="top"/>
    </xf>
    <xf numFmtId="189" fontId="4" fillId="0" borderId="17" xfId="2" applyNumberFormat="1" applyFont="1" applyFill="1" applyBorder="1" applyAlignment="1">
      <alignment horizontal="center" vertical="top"/>
    </xf>
    <xf numFmtId="0" fontId="15" fillId="0" borderId="17" xfId="3" applyFont="1" applyFill="1" applyBorder="1" applyAlignment="1">
      <alignment horizontal="center" vertical="top" shrinkToFit="1"/>
    </xf>
    <xf numFmtId="189" fontId="15" fillId="0" borderId="17" xfId="2" applyNumberFormat="1" applyFont="1" applyFill="1" applyBorder="1" applyAlignment="1">
      <alignment horizontal="center" vertical="top"/>
    </xf>
    <xf numFmtId="0" fontId="15" fillId="0" borderId="19" xfId="3" applyFont="1" applyFill="1" applyBorder="1" applyAlignment="1">
      <alignment horizontal="center" vertical="top" shrinkToFit="1"/>
    </xf>
    <xf numFmtId="0" fontId="15" fillId="0" borderId="19" xfId="3" applyFont="1" applyFill="1" applyBorder="1" applyAlignment="1">
      <alignment horizontal="left" vertical="top" indent="2" shrinkToFit="1"/>
    </xf>
    <xf numFmtId="0" fontId="15" fillId="0" borderId="19" xfId="3" applyFont="1" applyFill="1" applyBorder="1" applyAlignment="1">
      <alignment horizontal="right" vertical="top"/>
    </xf>
    <xf numFmtId="188" fontId="15" fillId="0" borderId="19" xfId="1" applyNumberFormat="1" applyFont="1" applyFill="1" applyBorder="1" applyAlignment="1">
      <alignment horizontal="center" vertical="top"/>
    </xf>
    <xf numFmtId="0" fontId="4" fillId="0" borderId="19" xfId="3" applyFont="1" applyFill="1" applyBorder="1" applyAlignment="1">
      <alignment horizontal="center" vertical="top" shrinkToFit="1"/>
    </xf>
    <xf numFmtId="0" fontId="4" fillId="0" borderId="19" xfId="3" applyFont="1" applyFill="1" applyBorder="1" applyAlignment="1">
      <alignment vertical="top" shrinkToFit="1"/>
    </xf>
    <xf numFmtId="0" fontId="4" fillId="0" borderId="19" xfId="3" applyFont="1" applyFill="1" applyBorder="1" applyAlignment="1">
      <alignment horizontal="right" vertical="top"/>
    </xf>
    <xf numFmtId="10" fontId="4" fillId="0" borderId="19" xfId="2" applyNumberFormat="1" applyFont="1" applyFill="1" applyBorder="1" applyAlignment="1">
      <alignment horizontal="right" vertical="top"/>
    </xf>
    <xf numFmtId="188" fontId="4" fillId="0" borderId="19" xfId="1" applyNumberFormat="1" applyFont="1" applyFill="1" applyBorder="1" applyAlignment="1">
      <alignment horizontal="center" vertical="top"/>
    </xf>
    <xf numFmtId="0" fontId="4" fillId="0" borderId="19" xfId="3" applyFont="1" applyFill="1" applyBorder="1" applyAlignment="1">
      <alignment horizontal="center" vertical="top"/>
    </xf>
    <xf numFmtId="10" fontId="4" fillId="0" borderId="19" xfId="2" applyNumberFormat="1" applyFont="1" applyFill="1" applyBorder="1" applyAlignment="1">
      <alignment horizontal="center" vertical="top"/>
    </xf>
    <xf numFmtId="1" fontId="4" fillId="0" borderId="19" xfId="2" applyNumberFormat="1" applyFont="1" applyFill="1" applyBorder="1" applyAlignment="1">
      <alignment horizontal="center" vertical="top"/>
    </xf>
    <xf numFmtId="189" fontId="4" fillId="0" borderId="15" xfId="2" applyNumberFormat="1" applyFont="1" applyFill="1" applyBorder="1" applyAlignment="1">
      <alignment horizontal="center" vertical="top"/>
    </xf>
    <xf numFmtId="188" fontId="4" fillId="0" borderId="17" xfId="1" applyNumberFormat="1" applyFont="1" applyFill="1" applyBorder="1" applyAlignment="1">
      <alignment horizontal="right" vertical="top"/>
    </xf>
    <xf numFmtId="1" fontId="4" fillId="0" borderId="9" xfId="3" applyNumberFormat="1" applyFont="1" applyFill="1" applyBorder="1" applyAlignment="1">
      <alignment horizontal="center" vertical="top"/>
    </xf>
    <xf numFmtId="0" fontId="3" fillId="0" borderId="9" xfId="3" applyFont="1" applyFill="1" applyBorder="1" applyAlignment="1">
      <alignment horizontal="center" vertical="top" wrapText="1"/>
    </xf>
    <xf numFmtId="0" fontId="3" fillId="0" borderId="9" xfId="3" applyFont="1" applyFill="1" applyBorder="1" applyAlignment="1">
      <alignment horizontal="left" vertical="top" wrapText="1"/>
    </xf>
    <xf numFmtId="0" fontId="3" fillId="0" borderId="9" xfId="3" applyFont="1" applyFill="1" applyBorder="1" applyAlignment="1">
      <alignment horizontal="left" vertical="top" wrapText="1"/>
    </xf>
    <xf numFmtId="0" fontId="4" fillId="0" borderId="3" xfId="3" applyFont="1" applyFill="1" applyBorder="1" applyAlignment="1">
      <alignment vertical="top" shrinkToFit="1"/>
    </xf>
    <xf numFmtId="10" fontId="4" fillId="0" borderId="3" xfId="2" applyNumberFormat="1" applyFont="1" applyFill="1" applyBorder="1" applyAlignment="1">
      <alignment horizontal="right" vertical="top"/>
    </xf>
    <xf numFmtId="188" fontId="4" fillId="0" borderId="3" xfId="1" applyNumberFormat="1" applyFont="1" applyFill="1" applyBorder="1" applyAlignment="1">
      <alignment horizontal="center" vertical="top"/>
    </xf>
    <xf numFmtId="0" fontId="4" fillId="0" borderId="3" xfId="3" applyFont="1" applyFill="1" applyBorder="1" applyAlignment="1">
      <alignment horizontal="center" vertical="top"/>
    </xf>
    <xf numFmtId="188" fontId="8" fillId="0" borderId="3" xfId="1" applyNumberFormat="1" applyFont="1" applyFill="1" applyBorder="1" applyAlignment="1">
      <alignment horizontal="center" vertical="top"/>
    </xf>
    <xf numFmtId="10" fontId="4" fillId="0" borderId="3" xfId="2" applyNumberFormat="1" applyFont="1" applyFill="1" applyBorder="1" applyAlignment="1">
      <alignment horizontal="center" vertical="top"/>
    </xf>
    <xf numFmtId="1" fontId="4" fillId="0" borderId="3" xfId="2" applyNumberFormat="1" applyFont="1" applyFill="1" applyBorder="1" applyAlignment="1">
      <alignment horizontal="center" vertical="top"/>
    </xf>
    <xf numFmtId="0" fontId="3" fillId="0" borderId="15" xfId="3" applyFont="1" applyFill="1" applyBorder="1" applyAlignment="1">
      <alignment horizontal="left" vertical="top" wrapText="1"/>
    </xf>
    <xf numFmtId="0" fontId="3" fillId="0" borderId="15" xfId="3" applyFont="1" applyFill="1" applyBorder="1" applyAlignment="1">
      <alignment horizontal="left" vertical="top" wrapText="1"/>
    </xf>
    <xf numFmtId="1" fontId="14" fillId="0" borderId="3" xfId="3" applyNumberFormat="1" applyFont="1" applyFill="1" applyBorder="1" applyAlignment="1">
      <alignment horizontal="right" vertical="top"/>
    </xf>
    <xf numFmtId="0" fontId="3" fillId="0" borderId="9" xfId="3" applyFont="1" applyFill="1" applyBorder="1" applyAlignment="1">
      <alignment horizontal="center" vertical="top" shrinkToFit="1"/>
    </xf>
    <xf numFmtId="0" fontId="3" fillId="0" borderId="9" xfId="3" applyFont="1" applyFill="1" applyBorder="1" applyAlignment="1">
      <alignment vertical="top" wrapText="1" shrinkToFit="1"/>
    </xf>
    <xf numFmtId="43" fontId="3" fillId="0" borderId="3" xfId="1" applyFont="1" applyFill="1" applyBorder="1" applyAlignment="1">
      <alignment horizontal="center" vertical="top"/>
    </xf>
    <xf numFmtId="43" fontId="4" fillId="0" borderId="17" xfId="1" applyFont="1" applyFill="1" applyBorder="1" applyAlignment="1">
      <alignment horizontal="center" vertical="top"/>
    </xf>
    <xf numFmtId="188" fontId="8" fillId="0" borderId="9" xfId="1" applyNumberFormat="1" applyFont="1" applyFill="1" applyBorder="1" applyAlignment="1">
      <alignment horizontal="center" vertical="top"/>
    </xf>
    <xf numFmtId="0" fontId="4" fillId="0" borderId="9" xfId="3" applyFont="1" applyFill="1" applyBorder="1" applyAlignment="1">
      <alignment horizontal="center" vertical="top" wrapText="1"/>
    </xf>
    <xf numFmtId="0" fontId="4" fillId="0" borderId="9" xfId="3" applyFont="1" applyFill="1" applyBorder="1" applyAlignment="1">
      <alignment vertical="top" wrapText="1"/>
    </xf>
    <xf numFmtId="0" fontId="3" fillId="0" borderId="12" xfId="3" applyFont="1" applyFill="1" applyBorder="1" applyAlignment="1">
      <alignment horizontal="center" vertical="top" shrinkToFit="1"/>
    </xf>
    <xf numFmtId="188" fontId="8" fillId="0" borderId="17" xfId="1" applyNumberFormat="1" applyFont="1" applyFill="1" applyBorder="1" applyAlignment="1">
      <alignment horizontal="right" vertical="top"/>
    </xf>
    <xf numFmtId="1" fontId="4" fillId="0" borderId="12" xfId="2" applyNumberFormat="1" applyFont="1" applyFill="1" applyBorder="1" applyAlignment="1">
      <alignment horizontal="center" vertical="top"/>
    </xf>
    <xf numFmtId="188" fontId="4" fillId="2" borderId="17" xfId="1" applyNumberFormat="1" applyFont="1" applyFill="1" applyBorder="1" applyAlignment="1">
      <alignment horizontal="right" vertical="top"/>
    </xf>
    <xf numFmtId="10" fontId="4" fillId="0" borderId="12" xfId="2" applyNumberFormat="1" applyFont="1" applyFill="1" applyBorder="1" applyAlignment="1">
      <alignment horizontal="center" vertical="top"/>
    </xf>
    <xf numFmtId="0" fontId="17" fillId="0" borderId="12" xfId="3" applyFont="1" applyFill="1" applyBorder="1" applyAlignment="1">
      <alignment horizontal="center" vertical="top" shrinkToFit="1"/>
    </xf>
    <xf numFmtId="0" fontId="15" fillId="0" borderId="17" xfId="3" applyFont="1" applyFill="1" applyBorder="1" applyAlignment="1">
      <alignment horizontal="left" vertical="top" indent="1" shrinkToFit="1"/>
    </xf>
    <xf numFmtId="188" fontId="15" fillId="0" borderId="17" xfId="1" applyNumberFormat="1" applyFont="1" applyFill="1" applyBorder="1" applyAlignment="1">
      <alignment horizontal="right" vertical="top"/>
    </xf>
    <xf numFmtId="43" fontId="15" fillId="0" borderId="17" xfId="1" applyFont="1" applyFill="1" applyBorder="1" applyAlignment="1">
      <alignment horizontal="center" vertical="top"/>
    </xf>
    <xf numFmtId="1" fontId="3" fillId="0" borderId="3" xfId="2" applyNumberFormat="1" applyFont="1" applyFill="1" applyBorder="1" applyAlignment="1">
      <alignment horizontal="right" vertical="top"/>
    </xf>
    <xf numFmtId="1" fontId="3" fillId="2" borderId="3" xfId="3" applyNumberFormat="1" applyFont="1" applyFill="1" applyBorder="1" applyAlignment="1">
      <alignment horizontal="right" vertical="top"/>
    </xf>
    <xf numFmtId="10" fontId="3" fillId="0" borderId="15" xfId="2" applyNumberFormat="1" applyFont="1" applyFill="1" applyBorder="1" applyAlignment="1">
      <alignment horizontal="center" vertical="top"/>
    </xf>
    <xf numFmtId="0" fontId="3" fillId="0" borderId="9" xfId="3" applyFont="1" applyFill="1" applyBorder="1" applyAlignment="1">
      <alignment horizontal="left" vertical="top" wrapText="1" shrinkToFit="1"/>
    </xf>
    <xf numFmtId="188" fontId="4" fillId="0" borderId="17" xfId="1" applyNumberFormat="1" applyFont="1" applyFill="1" applyBorder="1" applyAlignment="1">
      <alignment horizontal="right"/>
    </xf>
    <xf numFmtId="0" fontId="4" fillId="0" borderId="9" xfId="3" applyFont="1" applyFill="1" applyBorder="1" applyAlignment="1">
      <alignment horizontal="center"/>
    </xf>
    <xf numFmtId="188" fontId="8" fillId="0" borderId="17" xfId="1" applyNumberFormat="1" applyFont="1" applyFill="1" applyBorder="1" applyAlignment="1">
      <alignment horizontal="right"/>
    </xf>
    <xf numFmtId="188" fontId="4" fillId="0" borderId="9" xfId="1" applyNumberFormat="1" applyFont="1" applyFill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14" fillId="0" borderId="3" xfId="1" applyNumberFormat="1" applyFont="1" applyFill="1" applyBorder="1" applyAlignment="1">
      <alignment horizontal="right"/>
    </xf>
    <xf numFmtId="1" fontId="3" fillId="0" borderId="3" xfId="3" applyNumberFormat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0" fontId="3" fillId="0" borderId="15" xfId="3" applyFont="1" applyFill="1" applyBorder="1" applyAlignment="1">
      <alignment horizontal="center" vertical="top" shrinkToFit="1"/>
    </xf>
    <xf numFmtId="0" fontId="3" fillId="0" borderId="9" xfId="3" applyFont="1" applyFill="1" applyBorder="1" applyAlignment="1">
      <alignment vertical="top" shrinkToFit="1"/>
    </xf>
    <xf numFmtId="0" fontId="3" fillId="0" borderId="12" xfId="3" applyFont="1" applyFill="1" applyBorder="1" applyAlignment="1">
      <alignment vertical="top" shrinkToFit="1"/>
    </xf>
    <xf numFmtId="0" fontId="3" fillId="0" borderId="12" xfId="3" applyFont="1" applyFill="1" applyBorder="1" applyAlignment="1">
      <alignment vertical="top" wrapText="1" shrinkToFit="1"/>
    </xf>
    <xf numFmtId="0" fontId="17" fillId="0" borderId="12" xfId="3" applyFont="1" applyFill="1" applyBorder="1" applyAlignment="1">
      <alignment vertical="top" shrinkToFit="1"/>
    </xf>
    <xf numFmtId="0" fontId="17" fillId="0" borderId="12" xfId="3" applyFont="1" applyFill="1" applyBorder="1" applyAlignment="1">
      <alignment vertical="top" wrapText="1" shrinkToFit="1"/>
    </xf>
    <xf numFmtId="0" fontId="4" fillId="0" borderId="17" xfId="3" applyFont="1" applyFill="1" applyBorder="1" applyAlignment="1">
      <alignment horizontal="center" vertical="top" wrapText="1"/>
    </xf>
    <xf numFmtId="0" fontId="4" fillId="0" borderId="17" xfId="3" applyFont="1" applyFill="1" applyBorder="1" applyAlignment="1">
      <alignment vertical="top" wrapText="1"/>
    </xf>
    <xf numFmtId="0" fontId="4" fillId="0" borderId="19" xfId="3" applyFont="1" applyFill="1" applyBorder="1" applyAlignment="1">
      <alignment horizontal="center" vertical="top" wrapText="1"/>
    </xf>
    <xf numFmtId="0" fontId="4" fillId="0" borderId="19" xfId="3" applyFont="1" applyFill="1" applyBorder="1" applyAlignment="1">
      <alignment vertical="top" wrapText="1"/>
    </xf>
    <xf numFmtId="0" fontId="3" fillId="0" borderId="15" xfId="3" applyFont="1" applyFill="1" applyBorder="1" applyAlignment="1">
      <alignment vertical="top" shrinkToFit="1"/>
    </xf>
    <xf numFmtId="0" fontId="4" fillId="0" borderId="3" xfId="3" applyFont="1" applyFill="1" applyBorder="1" applyAlignment="1">
      <alignment horizontal="center" vertical="top" shrinkToFit="1"/>
    </xf>
    <xf numFmtId="0" fontId="3" fillId="0" borderId="15" xfId="3" applyFont="1" applyFill="1" applyBorder="1" applyAlignment="1">
      <alignment horizontal="left" vertical="top" wrapText="1" shrinkToFit="1"/>
    </xf>
    <xf numFmtId="1" fontId="4" fillId="0" borderId="0" xfId="3" applyNumberFormat="1" applyFont="1" applyFill="1" applyBorder="1" applyAlignment="1">
      <alignment vertical="top"/>
    </xf>
    <xf numFmtId="0" fontId="3" fillId="0" borderId="9" xfId="3" applyFont="1" applyFill="1" applyBorder="1" applyAlignment="1">
      <alignment horizontal="center" vertical="top"/>
    </xf>
    <xf numFmtId="0" fontId="16" fillId="0" borderId="12" xfId="3" applyFont="1" applyFill="1" applyBorder="1" applyAlignment="1">
      <alignment horizontal="center" vertical="top"/>
    </xf>
    <xf numFmtId="0" fontId="3" fillId="0" borderId="12" xfId="3" applyFont="1" applyFill="1" applyBorder="1" applyAlignment="1">
      <alignment horizontal="left" vertical="top" wrapText="1"/>
    </xf>
    <xf numFmtId="0" fontId="16" fillId="0" borderId="0" xfId="3" applyFont="1" applyFill="1" applyBorder="1" applyAlignment="1">
      <alignment vertical="top"/>
    </xf>
    <xf numFmtId="0" fontId="18" fillId="0" borderId="12" xfId="3" applyFont="1" applyFill="1" applyBorder="1" applyAlignment="1">
      <alignment horizontal="center" vertical="top"/>
    </xf>
    <xf numFmtId="0" fontId="3" fillId="0" borderId="12" xfId="3" applyFont="1" applyFill="1" applyBorder="1" applyAlignment="1">
      <alignment horizontal="center" vertical="top"/>
    </xf>
    <xf numFmtId="0" fontId="3" fillId="0" borderId="12" xfId="3" applyFont="1" applyFill="1" applyBorder="1" applyAlignment="1">
      <alignment horizontal="left" vertical="top" wrapText="1"/>
    </xf>
    <xf numFmtId="0" fontId="3" fillId="0" borderId="8" xfId="3" applyFont="1" applyFill="1" applyBorder="1" applyAlignment="1">
      <alignment horizontal="center" vertical="top" shrinkToFit="1"/>
    </xf>
    <xf numFmtId="0" fontId="3" fillId="0" borderId="6" xfId="3" applyFont="1" applyFill="1" applyBorder="1" applyAlignment="1">
      <alignment vertical="top" shrinkToFit="1"/>
    </xf>
    <xf numFmtId="0" fontId="3" fillId="0" borderId="7" xfId="3" applyFont="1" applyFill="1" applyBorder="1" applyAlignment="1">
      <alignment horizontal="center" vertical="top" shrinkToFit="1"/>
    </xf>
    <xf numFmtId="0" fontId="4" fillId="0" borderId="0" xfId="3" applyFont="1" applyFill="1" applyBorder="1" applyAlignment="1">
      <alignment horizontal="left" vertical="top"/>
    </xf>
    <xf numFmtId="0" fontId="3" fillId="0" borderId="0" xfId="3" applyFont="1" applyFill="1" applyAlignment="1">
      <alignment vertical="top"/>
    </xf>
    <xf numFmtId="0" fontId="4" fillId="0" borderId="0" xfId="3" applyFont="1" applyFill="1" applyAlignment="1">
      <alignment horizontal="center" vertical="top"/>
    </xf>
    <xf numFmtId="188" fontId="4" fillId="0" borderId="0" xfId="3" applyNumberFormat="1" applyFont="1" applyFill="1" applyAlignment="1">
      <alignment horizontal="center" vertical="top"/>
    </xf>
    <xf numFmtId="3" fontId="4" fillId="0" borderId="0" xfId="3" applyNumberFormat="1" applyFont="1" applyFill="1" applyAlignment="1">
      <alignment horizontal="center" vertical="top"/>
    </xf>
    <xf numFmtId="0" fontId="8" fillId="0" borderId="0" xfId="3" applyFont="1" applyFill="1" applyAlignment="1">
      <alignment horizontal="center" vertical="top"/>
    </xf>
    <xf numFmtId="10" fontId="4" fillId="0" borderId="0" xfId="2" applyNumberFormat="1" applyFont="1" applyFill="1" applyBorder="1" applyAlignment="1">
      <alignment vertical="top"/>
    </xf>
    <xf numFmtId="188" fontId="4" fillId="0" borderId="0" xfId="3" applyNumberFormat="1" applyFont="1" applyFill="1" applyBorder="1" applyAlignment="1">
      <alignment vertical="top"/>
    </xf>
    <xf numFmtId="1" fontId="4" fillId="0" borderId="0" xfId="3" applyNumberFormat="1" applyFont="1" applyFill="1" applyAlignment="1">
      <alignment horizontal="center" vertical="top"/>
    </xf>
    <xf numFmtId="188" fontId="4" fillId="0" borderId="0" xfId="3" applyNumberFormat="1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right" vertical="top"/>
    </xf>
    <xf numFmtId="1" fontId="3" fillId="0" borderId="0" xfId="3" applyNumberFormat="1" applyFont="1" applyFill="1" applyAlignment="1">
      <alignment horizontal="right" vertical="top"/>
    </xf>
    <xf numFmtId="1" fontId="14" fillId="0" borderId="0" xfId="3" applyNumberFormat="1" applyFont="1" applyFill="1" applyBorder="1" applyAlignment="1">
      <alignment vertical="top"/>
    </xf>
    <xf numFmtId="1" fontId="3" fillId="0" borderId="0" xfId="3" applyNumberFormat="1" applyFont="1" applyFill="1" applyBorder="1" applyAlignment="1">
      <alignment vertical="top"/>
    </xf>
    <xf numFmtId="3" fontId="4" fillId="0" borderId="0" xfId="3" applyNumberFormat="1" applyFont="1" applyFill="1" applyBorder="1" applyAlignment="1">
      <alignment vertical="top"/>
    </xf>
    <xf numFmtId="0" fontId="4" fillId="0" borderId="0" xfId="3" applyFont="1" applyFill="1" applyAlignment="1">
      <alignment horizontal="left"/>
    </xf>
    <xf numFmtId="0" fontId="14" fillId="0" borderId="0" xfId="3" applyFont="1" applyFill="1" applyBorder="1" applyAlignment="1">
      <alignment vertical="top"/>
    </xf>
    <xf numFmtId="1" fontId="4" fillId="2" borderId="0" xfId="3" applyNumberFormat="1" applyFont="1" applyFill="1" applyBorder="1" applyAlignment="1">
      <alignment vertical="top"/>
    </xf>
    <xf numFmtId="0" fontId="4" fillId="0" borderId="0" xfId="3" applyFont="1" applyFill="1" applyAlignment="1">
      <alignment horizontal="left" vertical="center"/>
    </xf>
    <xf numFmtId="0" fontId="19" fillId="0" borderId="0" xfId="3" applyFont="1" applyFill="1" applyBorder="1" applyAlignment="1">
      <alignment vertical="top"/>
    </xf>
    <xf numFmtId="0" fontId="9" fillId="0" borderId="0" xfId="3" applyFont="1" applyFill="1" applyBorder="1" applyAlignment="1">
      <alignment vertical="top"/>
    </xf>
    <xf numFmtId="0" fontId="4" fillId="0" borderId="0" xfId="3" applyFont="1" applyFill="1" applyAlignment="1">
      <alignment horizontal="left" indent="3"/>
    </xf>
    <xf numFmtId="0" fontId="4" fillId="0" borderId="0" xfId="3" applyFont="1" applyFill="1" applyBorder="1" applyAlignment="1">
      <alignment horizontal="left"/>
    </xf>
    <xf numFmtId="0" fontId="4" fillId="0" borderId="0" xfId="3" applyFont="1" applyFill="1" applyAlignment="1">
      <alignment vertical="top"/>
    </xf>
    <xf numFmtId="0" fontId="4" fillId="0" borderId="0" xfId="3" applyFont="1" applyFill="1" applyAlignment="1">
      <alignment horizontal="left" indent="2"/>
    </xf>
    <xf numFmtId="0" fontId="4" fillId="0" borderId="0" xfId="3" applyFont="1" applyFill="1" applyBorder="1" applyAlignment="1">
      <alignment vertical="top" wrapText="1"/>
    </xf>
    <xf numFmtId="0" fontId="4" fillId="2" borderId="0" xfId="3" applyFont="1" applyFill="1" applyAlignment="1">
      <alignment horizontal="center" vertical="top"/>
    </xf>
  </cellXfs>
  <cellStyles count="4">
    <cellStyle name="Normal 2" xfId="3"/>
    <cellStyle name="เครื่องหมายจุลภาค" xfId="1" builtinId="3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21"/>
  <sheetViews>
    <sheetView showGridLines="0" tabSelected="1" zoomScale="70" zoomScaleNormal="70" workbookViewId="0">
      <pane xSplit="10" ySplit="17" topLeftCell="K21" activePane="bottomRight" state="frozen"/>
      <selection pane="topRight" activeCell="K1" sqref="K1"/>
      <selection pane="bottomLeft" activeCell="A18" sqref="A18"/>
      <selection pane="bottomRight" activeCell="R80" sqref="R80"/>
    </sheetView>
  </sheetViews>
  <sheetFormatPr defaultColWidth="9.125" defaultRowHeight="19.5" x14ac:dyDescent="0.2"/>
  <cols>
    <col min="1" max="1" width="5.625" style="31" customWidth="1"/>
    <col min="2" max="2" width="19.25" style="235" customWidth="1"/>
    <col min="3" max="3" width="5" style="235" customWidth="1"/>
    <col min="4" max="4" width="28.875" style="257" customWidth="1"/>
    <col min="5" max="5" width="8.375" style="236" customWidth="1"/>
    <col min="6" max="6" width="8.625" style="236" customWidth="1"/>
    <col min="7" max="7" width="9.5" style="236" customWidth="1"/>
    <col min="8" max="8" width="8.375" style="236" customWidth="1"/>
    <col min="9" max="9" width="7" style="236" customWidth="1"/>
    <col min="10" max="10" width="7.75" style="236" customWidth="1"/>
    <col min="11" max="12" width="8" style="236" customWidth="1"/>
    <col min="13" max="13" width="6.75" style="236" customWidth="1"/>
    <col min="14" max="14" width="6.5" style="236" customWidth="1"/>
    <col min="15" max="16" width="6.75" style="236" customWidth="1"/>
    <col min="17" max="17" width="8" style="236" customWidth="1"/>
    <col min="18" max="18" width="8.25" style="236" customWidth="1"/>
    <col min="19" max="19" width="7.25" style="239" hidden="1" customWidth="1"/>
    <col min="20" max="20" width="9.375" style="2" hidden="1" customWidth="1"/>
    <col min="21" max="21" width="7.625" style="2" customWidth="1"/>
    <col min="22" max="22" width="9.375" style="2" hidden="1" customWidth="1"/>
    <col min="23" max="23" width="7.25" style="2" hidden="1" customWidth="1"/>
    <col min="24" max="24" width="7" style="2" hidden="1" customWidth="1"/>
    <col min="25" max="25" width="7.5" style="2" customWidth="1"/>
    <col min="26" max="26" width="9.375" style="2" customWidth="1"/>
    <col min="27" max="27" width="9.75" style="2" customWidth="1"/>
    <col min="28" max="28" width="14.25" style="2" customWidth="1"/>
    <col min="29" max="29" width="7" style="17" customWidth="1"/>
    <col min="30" max="30" width="6.875" style="2" customWidth="1"/>
    <col min="31" max="32" width="6.625" style="2" customWidth="1"/>
    <col min="33" max="33" width="11.625" style="2" customWidth="1"/>
    <col min="34" max="36" width="7.125" style="2" customWidth="1"/>
    <col min="37" max="37" width="8.875" style="2" customWidth="1"/>
    <col min="38" max="38" width="6.625" style="2" customWidth="1"/>
    <col min="39" max="39" width="6.875" style="2" customWidth="1"/>
    <col min="40" max="40" width="8.375" style="2" customWidth="1"/>
    <col min="41" max="41" width="7.375" style="2" customWidth="1"/>
    <col min="42" max="42" width="6.5" style="2" customWidth="1"/>
    <col min="43" max="43" width="6" style="2" customWidth="1"/>
    <col min="44" max="44" width="7" style="2" customWidth="1"/>
    <col min="45" max="45" width="3" style="2" customWidth="1"/>
    <col min="46" max="46" width="16.75" style="2" hidden="1" customWidth="1"/>
    <col min="47" max="16384" width="9.125" style="2"/>
  </cols>
  <sheetData>
    <row r="1" spans="1:4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6" ht="21" hidden="1" customHeight="1" x14ac:dyDescent="0.2">
      <c r="A2" s="3" t="s">
        <v>1</v>
      </c>
      <c r="B2" s="3"/>
      <c r="C2" s="3"/>
      <c r="D2" s="3"/>
      <c r="E2" s="4"/>
      <c r="F2" s="5" t="s">
        <v>2</v>
      </c>
      <c r="G2" s="5"/>
      <c r="H2" s="5"/>
      <c r="I2" s="5"/>
      <c r="J2" s="5"/>
      <c r="K2" s="6" t="s">
        <v>3</v>
      </c>
      <c r="L2" s="7" t="s">
        <v>4</v>
      </c>
      <c r="M2" s="8" t="s">
        <v>5</v>
      </c>
      <c r="N2" s="9"/>
      <c r="O2" s="9"/>
      <c r="P2" s="9"/>
      <c r="Q2" s="10"/>
      <c r="R2" s="11"/>
      <c r="S2" s="12"/>
      <c r="T2" s="13"/>
      <c r="U2" s="13"/>
      <c r="V2" s="13"/>
      <c r="W2" s="13"/>
      <c r="X2" s="14" t="s">
        <v>6</v>
      </c>
      <c r="Y2" s="15">
        <f>SUM(AA88)</f>
        <v>0.82982885085574576</v>
      </c>
      <c r="Z2" s="15"/>
      <c r="AA2" s="15"/>
      <c r="AB2" s="16"/>
    </row>
    <row r="3" spans="1:46" ht="21" hidden="1" customHeight="1" x14ac:dyDescent="0.2">
      <c r="A3" s="3"/>
      <c r="B3" s="3"/>
      <c r="C3" s="3"/>
      <c r="D3" s="3"/>
      <c r="E3" s="8"/>
      <c r="F3" s="18" t="s">
        <v>7</v>
      </c>
      <c r="G3" s="18"/>
      <c r="H3" s="18"/>
      <c r="I3" s="18"/>
      <c r="J3" s="18"/>
      <c r="K3" s="18"/>
      <c r="L3" s="7"/>
      <c r="M3" s="8" t="s">
        <v>8</v>
      </c>
      <c r="N3" s="19"/>
      <c r="O3" s="19"/>
      <c r="P3" s="19"/>
      <c r="Q3" s="8"/>
      <c r="R3" s="8"/>
      <c r="S3" s="20"/>
    </row>
    <row r="4" spans="1:46" ht="21" hidden="1" customHeight="1" x14ac:dyDescent="0.2">
      <c r="A4" s="21"/>
      <c r="B4" s="21"/>
      <c r="C4" s="21"/>
      <c r="D4" s="21"/>
      <c r="E4" s="8"/>
      <c r="F4" s="7"/>
      <c r="G4" s="7"/>
      <c r="H4" s="7"/>
      <c r="I4" s="7"/>
      <c r="J4" s="7"/>
      <c r="K4" s="7"/>
      <c r="L4" s="7"/>
      <c r="M4" s="8"/>
      <c r="N4" s="19"/>
      <c r="O4" s="19"/>
      <c r="P4" s="19"/>
      <c r="Q4" s="8"/>
      <c r="R4" s="2"/>
      <c r="S4" s="22"/>
    </row>
    <row r="5" spans="1:46" ht="35.25" hidden="1" customHeight="1" x14ac:dyDescent="0.2">
      <c r="A5" s="3" t="s">
        <v>9</v>
      </c>
      <c r="B5" s="3"/>
      <c r="C5" s="3"/>
      <c r="D5" s="3"/>
      <c r="E5" s="4"/>
      <c r="F5" s="5" t="s">
        <v>10</v>
      </c>
      <c r="G5" s="5"/>
      <c r="H5" s="5"/>
      <c r="I5" s="5"/>
      <c r="J5" s="5"/>
      <c r="K5" s="5"/>
      <c r="L5" s="5"/>
      <c r="M5" s="6" t="s">
        <v>3</v>
      </c>
      <c r="N5" s="7"/>
      <c r="O5" s="7"/>
      <c r="P5" s="7" t="s">
        <v>4</v>
      </c>
      <c r="Q5" s="23">
        <f>SUM(AG88)</f>
        <v>0.65114908662345317</v>
      </c>
      <c r="R5" s="23"/>
      <c r="S5" s="24"/>
      <c r="T5" s="13"/>
      <c r="U5" s="13"/>
      <c r="V5" s="13"/>
      <c r="W5" s="13"/>
      <c r="X5" s="25"/>
      <c r="Y5" s="25"/>
      <c r="Z5" s="25"/>
    </row>
    <row r="6" spans="1:46" ht="21" hidden="1" customHeight="1" x14ac:dyDescent="0.2">
      <c r="A6" s="3"/>
      <c r="B6" s="3"/>
      <c r="C6" s="3"/>
      <c r="D6" s="3"/>
      <c r="E6" s="26" t="s">
        <v>11</v>
      </c>
      <c r="F6" s="26"/>
      <c r="G6" s="26"/>
      <c r="H6" s="26"/>
      <c r="I6" s="26"/>
      <c r="J6" s="26"/>
      <c r="K6" s="26"/>
      <c r="L6" s="26"/>
      <c r="M6" s="26"/>
      <c r="N6" s="7"/>
      <c r="O6" s="7"/>
      <c r="P6" s="7"/>
      <c r="Q6" s="8"/>
      <c r="R6" s="2"/>
      <c r="S6" s="27"/>
    </row>
    <row r="7" spans="1:46" ht="21" hidden="1" customHeight="1" x14ac:dyDescent="0.2">
      <c r="A7" s="21"/>
      <c r="B7" s="21"/>
      <c r="C7" s="21"/>
      <c r="D7" s="21"/>
      <c r="E7" s="10"/>
      <c r="F7" s="10"/>
      <c r="G7" s="10"/>
      <c r="H7" s="10"/>
      <c r="I7" s="10"/>
      <c r="J7" s="10"/>
      <c r="K7" s="10"/>
      <c r="L7" s="19"/>
      <c r="M7" s="19"/>
      <c r="N7" s="8"/>
      <c r="O7" s="8"/>
      <c r="P7" s="8"/>
      <c r="Q7" s="8"/>
      <c r="R7" s="2"/>
      <c r="S7" s="22"/>
    </row>
    <row r="8" spans="1:46" ht="21" hidden="1" customHeight="1" x14ac:dyDescent="0.2">
      <c r="A8" s="3" t="s">
        <v>12</v>
      </c>
      <c r="B8" s="3"/>
      <c r="C8" s="3"/>
      <c r="D8" s="3"/>
      <c r="E8" s="28"/>
      <c r="F8" s="5" t="s">
        <v>13</v>
      </c>
      <c r="G8" s="5"/>
      <c r="H8" s="5"/>
      <c r="I8" s="5"/>
      <c r="J8" s="5"/>
      <c r="K8" s="6" t="s">
        <v>3</v>
      </c>
      <c r="L8" s="7"/>
      <c r="M8" s="7" t="s">
        <v>4</v>
      </c>
      <c r="N8" s="23">
        <f>SUM(AK88)</f>
        <v>0.57159693576900417</v>
      </c>
      <c r="O8" s="23"/>
      <c r="P8" s="29"/>
      <c r="Q8" s="30"/>
      <c r="R8" s="2"/>
      <c r="S8" s="22"/>
      <c r="Y8" s="25"/>
      <c r="Z8" s="25"/>
    </row>
    <row r="9" spans="1:46" ht="20.25" hidden="1" customHeight="1" x14ac:dyDescent="0.2">
      <c r="A9" s="3"/>
      <c r="B9" s="3"/>
      <c r="C9" s="3"/>
      <c r="D9" s="3"/>
      <c r="E9" s="26" t="s">
        <v>14</v>
      </c>
      <c r="F9" s="26"/>
      <c r="G9" s="26"/>
      <c r="H9" s="26"/>
      <c r="I9" s="26"/>
      <c r="J9" s="26"/>
      <c r="K9" s="26"/>
      <c r="L9" s="26"/>
      <c r="M9" s="7"/>
      <c r="N9" s="8"/>
      <c r="O9" s="8"/>
      <c r="P9" s="8"/>
      <c r="Q9" s="8"/>
      <c r="R9" s="2"/>
      <c r="S9" s="22"/>
    </row>
    <row r="10" spans="1:46" ht="20.25" hidden="1" customHeight="1" x14ac:dyDescent="0.2">
      <c r="A10" s="21"/>
      <c r="B10" s="21"/>
      <c r="C10" s="21"/>
      <c r="D10" s="21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8"/>
      <c r="Q10" s="8"/>
      <c r="R10" s="2"/>
      <c r="S10" s="22"/>
    </row>
    <row r="11" spans="1:46" ht="30.75" hidden="1" customHeight="1" x14ac:dyDescent="0.2">
      <c r="A11" s="3" t="s">
        <v>15</v>
      </c>
      <c r="B11" s="3"/>
      <c r="C11" s="3"/>
      <c r="D11" s="3"/>
      <c r="E11" s="28"/>
      <c r="F11" s="5" t="s">
        <v>16</v>
      </c>
      <c r="G11" s="5"/>
      <c r="H11" s="5"/>
      <c r="I11" s="5"/>
      <c r="J11" s="5"/>
      <c r="K11" s="6" t="s">
        <v>3</v>
      </c>
      <c r="L11" s="7"/>
      <c r="M11" s="7" t="s">
        <v>4</v>
      </c>
      <c r="N11" s="23" t="e">
        <f>SUM(AT88)</f>
        <v>#REF!</v>
      </c>
      <c r="O11" s="23"/>
      <c r="P11" s="23"/>
      <c r="Q11" s="23"/>
      <c r="R11" s="2"/>
      <c r="S11" s="22"/>
      <c r="Y11" s="25"/>
      <c r="Z11" s="25"/>
    </row>
    <row r="12" spans="1:46" ht="21" hidden="1" customHeight="1" x14ac:dyDescent="0.2">
      <c r="A12" s="3"/>
      <c r="B12" s="3"/>
      <c r="C12" s="3"/>
      <c r="D12" s="3"/>
      <c r="E12" s="26" t="s">
        <v>17</v>
      </c>
      <c r="F12" s="26"/>
      <c r="G12" s="26"/>
      <c r="H12" s="26"/>
      <c r="I12" s="26"/>
      <c r="J12" s="26"/>
      <c r="K12" s="26"/>
      <c r="L12" s="26"/>
      <c r="M12" s="7"/>
      <c r="N12" s="8"/>
      <c r="O12" s="8"/>
      <c r="P12" s="8"/>
      <c r="Q12" s="8"/>
      <c r="R12" s="2"/>
      <c r="S12" s="22"/>
    </row>
    <row r="13" spans="1:46" ht="12.75" hidden="1" customHeight="1" x14ac:dyDescent="0.2">
      <c r="B13" s="32"/>
      <c r="C13" s="32"/>
      <c r="D13" s="25"/>
      <c r="E13" s="25"/>
      <c r="F13" s="25"/>
      <c r="G13" s="25"/>
      <c r="H13" s="25"/>
      <c r="I13" s="25"/>
      <c r="J13" s="25"/>
      <c r="K13" s="25"/>
      <c r="L13" s="25"/>
      <c r="M13" s="33"/>
      <c r="N13" s="33"/>
      <c r="O13" s="33"/>
      <c r="P13" s="33"/>
      <c r="Q13" s="33"/>
      <c r="R13" s="33"/>
      <c r="S13" s="34"/>
      <c r="T13" s="33"/>
      <c r="U13" s="33"/>
      <c r="V13" s="33"/>
      <c r="W13" s="33"/>
      <c r="X13" s="33"/>
      <c r="AD13" s="2" t="s">
        <v>18</v>
      </c>
    </row>
    <row r="14" spans="1:46" ht="21" customHeight="1" x14ac:dyDescent="0.2">
      <c r="A14" s="35" t="s">
        <v>19</v>
      </c>
      <c r="B14" s="35" t="s">
        <v>20</v>
      </c>
      <c r="C14" s="36" t="s">
        <v>21</v>
      </c>
      <c r="D14" s="37"/>
      <c r="E14" s="38" t="s">
        <v>22</v>
      </c>
      <c r="F14" s="38"/>
      <c r="G14" s="38"/>
      <c r="H14" s="39" t="s">
        <v>23</v>
      </c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41" t="s">
        <v>24</v>
      </c>
      <c r="T14" s="42"/>
      <c r="U14" s="42"/>
      <c r="V14" s="42"/>
      <c r="W14" s="42"/>
      <c r="X14" s="42"/>
      <c r="Y14" s="43"/>
      <c r="Z14" s="44"/>
      <c r="AA14" s="45" t="s">
        <v>25</v>
      </c>
      <c r="AB14" s="46"/>
      <c r="AC14" s="41" t="s">
        <v>26</v>
      </c>
      <c r="AD14" s="42"/>
      <c r="AE14" s="42"/>
      <c r="AF14" s="42"/>
      <c r="AG14" s="43"/>
      <c r="AH14" s="41" t="s">
        <v>27</v>
      </c>
      <c r="AI14" s="42"/>
      <c r="AJ14" s="43"/>
      <c r="AK14" s="45" t="s">
        <v>28</v>
      </c>
      <c r="AL14" s="41" t="s">
        <v>29</v>
      </c>
      <c r="AM14" s="42"/>
      <c r="AN14" s="42"/>
      <c r="AO14" s="42"/>
      <c r="AP14" s="42"/>
      <c r="AQ14" s="42"/>
      <c r="AR14" s="43"/>
      <c r="AT14" s="47" t="s">
        <v>30</v>
      </c>
    </row>
    <row r="15" spans="1:46" s="57" customFormat="1" ht="68.25" customHeight="1" x14ac:dyDescent="0.2">
      <c r="A15" s="35"/>
      <c r="B15" s="35"/>
      <c r="C15" s="48"/>
      <c r="D15" s="49"/>
      <c r="E15" s="50" t="s">
        <v>31</v>
      </c>
      <c r="F15" s="50" t="s">
        <v>32</v>
      </c>
      <c r="G15" s="50" t="s">
        <v>33</v>
      </c>
      <c r="H15" s="50" t="s">
        <v>34</v>
      </c>
      <c r="I15" s="50" t="s">
        <v>35</v>
      </c>
      <c r="J15" s="50" t="s">
        <v>36</v>
      </c>
      <c r="K15" s="38" t="s">
        <v>37</v>
      </c>
      <c r="L15" s="38"/>
      <c r="M15" s="38"/>
      <c r="N15" s="38"/>
      <c r="O15" s="38"/>
      <c r="P15" s="38"/>
      <c r="Q15" s="38"/>
      <c r="R15" s="51" t="s">
        <v>38</v>
      </c>
      <c r="S15" s="52" t="s">
        <v>39</v>
      </c>
      <c r="T15" s="45" t="s">
        <v>40</v>
      </c>
      <c r="U15" s="53" t="s">
        <v>41</v>
      </c>
      <c r="V15" s="45" t="s">
        <v>42</v>
      </c>
      <c r="W15" s="45" t="s">
        <v>43</v>
      </c>
      <c r="X15" s="45" t="s">
        <v>44</v>
      </c>
      <c r="Y15" s="50" t="s">
        <v>38</v>
      </c>
      <c r="Z15" s="54"/>
      <c r="AA15" s="55"/>
      <c r="AB15" s="54"/>
      <c r="AC15" s="56" t="s">
        <v>45</v>
      </c>
      <c r="AD15" s="50" t="s">
        <v>46</v>
      </c>
      <c r="AE15" s="50" t="s">
        <v>44</v>
      </c>
      <c r="AF15" s="50" t="s">
        <v>38</v>
      </c>
      <c r="AG15" s="45" t="s">
        <v>47</v>
      </c>
      <c r="AH15" s="50" t="s">
        <v>48</v>
      </c>
      <c r="AI15" s="50" t="s">
        <v>49</v>
      </c>
      <c r="AJ15" s="50" t="s">
        <v>50</v>
      </c>
      <c r="AK15" s="55"/>
      <c r="AL15" s="45" t="s">
        <v>51</v>
      </c>
      <c r="AM15" s="45" t="s">
        <v>52</v>
      </c>
      <c r="AN15" s="45" t="s">
        <v>53</v>
      </c>
      <c r="AO15" s="45" t="s">
        <v>54</v>
      </c>
      <c r="AP15" s="45" t="s">
        <v>55</v>
      </c>
      <c r="AQ15" s="45" t="s">
        <v>56</v>
      </c>
      <c r="AR15" s="45" t="s">
        <v>50</v>
      </c>
      <c r="AT15" s="58"/>
    </row>
    <row r="16" spans="1:46" s="66" customFormat="1" ht="90.75" customHeight="1" x14ac:dyDescent="0.2">
      <c r="A16" s="35"/>
      <c r="B16" s="35"/>
      <c r="C16" s="59"/>
      <c r="D16" s="60"/>
      <c r="E16" s="50"/>
      <c r="F16" s="50"/>
      <c r="G16" s="50"/>
      <c r="H16" s="50"/>
      <c r="I16" s="50"/>
      <c r="J16" s="50"/>
      <c r="K16" s="61" t="s">
        <v>57</v>
      </c>
      <c r="L16" s="61" t="s">
        <v>58</v>
      </c>
      <c r="M16" s="61" t="s">
        <v>59</v>
      </c>
      <c r="N16" s="61" t="s">
        <v>60</v>
      </c>
      <c r="O16" s="61" t="s">
        <v>61</v>
      </c>
      <c r="P16" s="61" t="s">
        <v>62</v>
      </c>
      <c r="Q16" s="61" t="s">
        <v>38</v>
      </c>
      <c r="R16" s="62"/>
      <c r="S16" s="52"/>
      <c r="T16" s="63"/>
      <c r="U16" s="64"/>
      <c r="V16" s="63"/>
      <c r="W16" s="63"/>
      <c r="X16" s="63"/>
      <c r="Y16" s="50"/>
      <c r="Z16" s="65" t="s">
        <v>63</v>
      </c>
      <c r="AA16" s="63"/>
      <c r="AB16" s="65" t="s">
        <v>63</v>
      </c>
      <c r="AC16" s="56"/>
      <c r="AD16" s="50"/>
      <c r="AE16" s="50"/>
      <c r="AF16" s="50"/>
      <c r="AG16" s="63"/>
      <c r="AH16" s="50"/>
      <c r="AI16" s="50"/>
      <c r="AJ16" s="50"/>
      <c r="AK16" s="63"/>
      <c r="AL16" s="63"/>
      <c r="AM16" s="63"/>
      <c r="AN16" s="63"/>
      <c r="AO16" s="63"/>
      <c r="AP16" s="63"/>
      <c r="AQ16" s="63"/>
      <c r="AR16" s="63"/>
      <c r="AT16" s="67"/>
    </row>
    <row r="17" spans="1:46" s="74" customFormat="1" ht="54.75" customHeight="1" x14ac:dyDescent="0.2">
      <c r="A17" s="68">
        <v>1</v>
      </c>
      <c r="B17" s="68">
        <v>2</v>
      </c>
      <c r="C17" s="69">
        <v>3</v>
      </c>
      <c r="D17" s="70"/>
      <c r="E17" s="68">
        <v>4</v>
      </c>
      <c r="F17" s="68">
        <v>5</v>
      </c>
      <c r="G17" s="71" t="s">
        <v>64</v>
      </c>
      <c r="H17" s="68">
        <v>7</v>
      </c>
      <c r="I17" s="68">
        <v>8</v>
      </c>
      <c r="J17" s="68">
        <v>9</v>
      </c>
      <c r="K17" s="68">
        <v>10</v>
      </c>
      <c r="L17" s="68">
        <v>11</v>
      </c>
      <c r="M17" s="68">
        <v>12</v>
      </c>
      <c r="N17" s="68">
        <v>13</v>
      </c>
      <c r="O17" s="68">
        <v>14</v>
      </c>
      <c r="P17" s="68">
        <v>15</v>
      </c>
      <c r="Q17" s="68">
        <v>16</v>
      </c>
      <c r="R17" s="68">
        <v>17</v>
      </c>
      <c r="S17" s="72">
        <v>18</v>
      </c>
      <c r="T17" s="68">
        <v>19</v>
      </c>
      <c r="U17" s="68">
        <v>18</v>
      </c>
      <c r="V17" s="68">
        <v>19</v>
      </c>
      <c r="W17" s="68">
        <v>20</v>
      </c>
      <c r="X17" s="68">
        <v>19</v>
      </c>
      <c r="Y17" s="68">
        <v>20</v>
      </c>
      <c r="Z17" s="68" t="s">
        <v>65</v>
      </c>
      <c r="AA17" s="68" t="s">
        <v>66</v>
      </c>
      <c r="AB17" s="71"/>
      <c r="AC17" s="73">
        <v>24</v>
      </c>
      <c r="AD17" s="71">
        <v>25</v>
      </c>
      <c r="AE17" s="71">
        <v>26</v>
      </c>
      <c r="AF17" s="71">
        <v>27</v>
      </c>
      <c r="AG17" s="71" t="s">
        <v>67</v>
      </c>
      <c r="AH17" s="71">
        <v>29</v>
      </c>
      <c r="AI17" s="71">
        <v>30</v>
      </c>
      <c r="AJ17" s="71">
        <v>31</v>
      </c>
      <c r="AK17" s="71" t="s">
        <v>68</v>
      </c>
      <c r="AL17" s="71">
        <v>33</v>
      </c>
      <c r="AM17" s="71">
        <v>34</v>
      </c>
      <c r="AN17" s="71">
        <v>35</v>
      </c>
      <c r="AO17" s="71">
        <v>36</v>
      </c>
      <c r="AP17" s="71">
        <v>37</v>
      </c>
      <c r="AQ17" s="71">
        <v>38</v>
      </c>
      <c r="AR17" s="71">
        <v>39</v>
      </c>
      <c r="AT17" s="71" t="s">
        <v>69</v>
      </c>
    </row>
    <row r="18" spans="1:46" x14ac:dyDescent="0.2">
      <c r="A18" s="75">
        <v>1</v>
      </c>
      <c r="B18" s="76" t="s">
        <v>70</v>
      </c>
      <c r="C18" s="77">
        <v>1.1000000000000001</v>
      </c>
      <c r="D18" s="78" t="s">
        <v>71</v>
      </c>
      <c r="E18" s="79">
        <v>24</v>
      </c>
      <c r="F18" s="80">
        <v>23</v>
      </c>
      <c r="G18" s="81">
        <f t="shared" ref="G18:G88" si="0">+F18/E18</f>
        <v>0.95833333333333337</v>
      </c>
      <c r="H18" s="82">
        <v>16</v>
      </c>
      <c r="I18" s="82">
        <v>3</v>
      </c>
      <c r="J18" s="82">
        <v>4</v>
      </c>
      <c r="K18" s="82">
        <v>0</v>
      </c>
      <c r="L18" s="82">
        <v>4</v>
      </c>
      <c r="M18" s="82">
        <v>0</v>
      </c>
      <c r="N18" s="82">
        <v>0</v>
      </c>
      <c r="O18" s="82">
        <v>0</v>
      </c>
      <c r="P18" s="83">
        <v>0</v>
      </c>
      <c r="Q18" s="83">
        <f>SUM(K18:P18)</f>
        <v>4</v>
      </c>
      <c r="R18" s="84">
        <f t="shared" ref="R18:R23" si="1">SUM(H18:J18)</f>
        <v>23</v>
      </c>
      <c r="S18" s="85">
        <v>0</v>
      </c>
      <c r="T18" s="82">
        <v>16</v>
      </c>
      <c r="U18" s="82">
        <f>SUM(S18,V18)</f>
        <v>16</v>
      </c>
      <c r="V18" s="82">
        <f>T18+W18</f>
        <v>16</v>
      </c>
      <c r="W18" s="82">
        <v>0</v>
      </c>
      <c r="X18" s="82">
        <v>0</v>
      </c>
      <c r="Y18" s="82">
        <f>SUM(U18)</f>
        <v>16</v>
      </c>
      <c r="Z18" s="83">
        <f>+F18-N18-O18-I18</f>
        <v>20</v>
      </c>
      <c r="AA18" s="86">
        <f>(U18)/(Z18)</f>
        <v>0.8</v>
      </c>
      <c r="AB18" s="87">
        <f>+F18-S18-N18-O18-I18</f>
        <v>20</v>
      </c>
      <c r="AC18" s="88">
        <v>9</v>
      </c>
      <c r="AD18" s="82">
        <v>7</v>
      </c>
      <c r="AE18" s="89">
        <v>0</v>
      </c>
      <c r="AF18" s="89">
        <f t="shared" ref="AF18:AF23" si="2">SUM(AC18:AD18)</f>
        <v>16</v>
      </c>
      <c r="AG18" s="86">
        <f>SUM(AC18/AF18)</f>
        <v>0.5625</v>
      </c>
      <c r="AH18" s="82">
        <v>12</v>
      </c>
      <c r="AI18" s="82">
        <v>4</v>
      </c>
      <c r="AJ18" s="83">
        <f t="shared" ref="AJ18:AJ23" si="3">SUM(AH18:AI18)</f>
        <v>16</v>
      </c>
      <c r="AK18" s="86">
        <f>+AH18/AJ18</f>
        <v>0.75</v>
      </c>
      <c r="AL18" s="82">
        <v>2</v>
      </c>
      <c r="AM18" s="82">
        <v>0</v>
      </c>
      <c r="AN18" s="82">
        <v>0</v>
      </c>
      <c r="AO18" s="82">
        <v>14</v>
      </c>
      <c r="AP18" s="82">
        <v>0</v>
      </c>
      <c r="AQ18" s="82">
        <v>0</v>
      </c>
      <c r="AR18" s="83">
        <f t="shared" ref="AR18:AR23" si="4">SUM(AL18:AQ18)</f>
        <v>16</v>
      </c>
      <c r="AT18" s="90" t="e">
        <f>(H18+I18+#REF!)/(E18-O18-N18)</f>
        <v>#REF!</v>
      </c>
    </row>
    <row r="19" spans="1:46" x14ac:dyDescent="0.2">
      <c r="A19" s="91"/>
      <c r="B19" s="92"/>
      <c r="C19" s="93">
        <v>1.2</v>
      </c>
      <c r="D19" s="94" t="s">
        <v>72</v>
      </c>
      <c r="E19" s="95">
        <v>21</v>
      </c>
      <c r="F19" s="96">
        <v>18</v>
      </c>
      <c r="G19" s="97">
        <f t="shared" si="0"/>
        <v>0.8571428571428571</v>
      </c>
      <c r="H19" s="82">
        <v>12</v>
      </c>
      <c r="I19" s="82">
        <v>0</v>
      </c>
      <c r="J19" s="82">
        <v>6</v>
      </c>
      <c r="K19" s="82">
        <v>2</v>
      </c>
      <c r="L19" s="82">
        <v>2</v>
      </c>
      <c r="M19" s="82">
        <v>0</v>
      </c>
      <c r="N19" s="82">
        <v>2</v>
      </c>
      <c r="O19" s="82">
        <v>0</v>
      </c>
      <c r="P19" s="89">
        <v>0</v>
      </c>
      <c r="Q19" s="89">
        <f t="shared" ref="Q19:Q86" si="5">SUM(K19:P19)</f>
        <v>6</v>
      </c>
      <c r="R19" s="98">
        <f t="shared" si="1"/>
        <v>18</v>
      </c>
      <c r="S19" s="85">
        <v>0</v>
      </c>
      <c r="T19" s="82">
        <v>12</v>
      </c>
      <c r="U19" s="82">
        <f t="shared" ref="U19:U47" si="6">SUM(S19,V19)</f>
        <v>12</v>
      </c>
      <c r="V19" s="82">
        <f t="shared" ref="V19:V23" si="7">T19+W19</f>
        <v>12</v>
      </c>
      <c r="W19" s="82">
        <v>0</v>
      </c>
      <c r="X19" s="82">
        <v>0</v>
      </c>
      <c r="Y19" s="82">
        <f t="shared" ref="Y19:Y47" si="8">SUM(U19)</f>
        <v>12</v>
      </c>
      <c r="Z19" s="89">
        <f t="shared" ref="Z19:Z41" si="9">+F19-N19-O19-I19</f>
        <v>16</v>
      </c>
      <c r="AA19" s="99">
        <f t="shared" ref="AA19:AA82" si="10">(U19)/(Z19)</f>
        <v>0.75</v>
      </c>
      <c r="AB19" s="100">
        <f>+F19-S19-N19-O19-I19</f>
        <v>16</v>
      </c>
      <c r="AC19" s="88">
        <v>6</v>
      </c>
      <c r="AD19" s="82">
        <v>6</v>
      </c>
      <c r="AE19" s="89">
        <v>0</v>
      </c>
      <c r="AF19" s="89">
        <f t="shared" si="2"/>
        <v>12</v>
      </c>
      <c r="AG19" s="99">
        <f t="shared" ref="AG19:AG80" si="11">SUM(AC19/AF19)</f>
        <v>0.5</v>
      </c>
      <c r="AH19" s="82">
        <v>5</v>
      </c>
      <c r="AI19" s="82">
        <v>7</v>
      </c>
      <c r="AJ19" s="89">
        <f t="shared" si="3"/>
        <v>12</v>
      </c>
      <c r="AK19" s="99">
        <f t="shared" ref="AK19:AK82" si="12">+AH19/AJ19</f>
        <v>0.41666666666666669</v>
      </c>
      <c r="AL19" s="82">
        <v>1</v>
      </c>
      <c r="AM19" s="82">
        <v>1</v>
      </c>
      <c r="AN19" s="82">
        <v>0</v>
      </c>
      <c r="AO19" s="82">
        <v>10</v>
      </c>
      <c r="AP19" s="82">
        <v>0</v>
      </c>
      <c r="AQ19" s="82">
        <v>0</v>
      </c>
      <c r="AR19" s="89">
        <f t="shared" si="4"/>
        <v>12</v>
      </c>
      <c r="AT19" s="101" t="e">
        <f>(H19+I19+#REF!)/(E19-O19-N19)</f>
        <v>#REF!</v>
      </c>
    </row>
    <row r="20" spans="1:46" x14ac:dyDescent="0.2">
      <c r="A20" s="91"/>
      <c r="B20" s="92"/>
      <c r="C20" s="93">
        <v>1.3</v>
      </c>
      <c r="D20" s="94" t="s">
        <v>73</v>
      </c>
      <c r="E20" s="95">
        <f>SUM(E21:E23)</f>
        <v>125</v>
      </c>
      <c r="F20" s="95">
        <f>SUM(F21:F23)</f>
        <v>116</v>
      </c>
      <c r="G20" s="97">
        <f t="shared" si="0"/>
        <v>0.92800000000000005</v>
      </c>
      <c r="H20" s="82">
        <f t="shared" ref="H20:P20" si="13">SUM(H21:H23)</f>
        <v>80</v>
      </c>
      <c r="I20" s="82">
        <f t="shared" si="13"/>
        <v>0</v>
      </c>
      <c r="J20" s="82">
        <f t="shared" si="13"/>
        <v>36</v>
      </c>
      <c r="K20" s="82">
        <f t="shared" si="13"/>
        <v>14</v>
      </c>
      <c r="L20" s="82">
        <f t="shared" si="13"/>
        <v>12</v>
      </c>
      <c r="M20" s="82">
        <f t="shared" si="13"/>
        <v>8</v>
      </c>
      <c r="N20" s="82">
        <f t="shared" si="13"/>
        <v>2</v>
      </c>
      <c r="O20" s="82">
        <f t="shared" si="13"/>
        <v>0</v>
      </c>
      <c r="P20" s="89">
        <f t="shared" si="13"/>
        <v>0</v>
      </c>
      <c r="Q20" s="89">
        <f t="shared" si="5"/>
        <v>36</v>
      </c>
      <c r="R20" s="98">
        <f t="shared" si="1"/>
        <v>116</v>
      </c>
      <c r="S20" s="85">
        <f t="shared" ref="S20:T20" si="14">SUM(S21:S23)</f>
        <v>2</v>
      </c>
      <c r="T20" s="82">
        <f t="shared" si="14"/>
        <v>77</v>
      </c>
      <c r="U20" s="82">
        <f t="shared" si="6"/>
        <v>80</v>
      </c>
      <c r="V20" s="82">
        <f t="shared" si="7"/>
        <v>78</v>
      </c>
      <c r="W20" s="82">
        <f t="shared" ref="W20:X20" si="15">SUM(W21:W23)</f>
        <v>1</v>
      </c>
      <c r="X20" s="82">
        <f t="shared" si="15"/>
        <v>0</v>
      </c>
      <c r="Y20" s="82">
        <f t="shared" si="8"/>
        <v>80</v>
      </c>
      <c r="Z20" s="89">
        <f t="shared" si="9"/>
        <v>114</v>
      </c>
      <c r="AA20" s="99">
        <f t="shared" si="10"/>
        <v>0.70175438596491224</v>
      </c>
      <c r="AB20" s="100"/>
      <c r="AC20" s="88">
        <f t="shared" ref="AC20:AE20" si="16">SUM(AC21:AC23)</f>
        <v>43</v>
      </c>
      <c r="AD20" s="82">
        <f t="shared" si="16"/>
        <v>37</v>
      </c>
      <c r="AE20" s="82">
        <f t="shared" si="16"/>
        <v>0</v>
      </c>
      <c r="AF20" s="89">
        <f t="shared" si="2"/>
        <v>80</v>
      </c>
      <c r="AG20" s="99">
        <f t="shared" si="11"/>
        <v>0.53749999999999998</v>
      </c>
      <c r="AH20" s="82">
        <f t="shared" ref="AH20:AI20" si="17">SUM(AH21:AH23)</f>
        <v>35</v>
      </c>
      <c r="AI20" s="82">
        <f t="shared" si="17"/>
        <v>45</v>
      </c>
      <c r="AJ20" s="89">
        <f t="shared" si="3"/>
        <v>80</v>
      </c>
      <c r="AK20" s="99">
        <f t="shared" si="12"/>
        <v>0.4375</v>
      </c>
      <c r="AL20" s="82">
        <f t="shared" ref="AL20:AQ20" si="18">SUM(AL21:AL23)</f>
        <v>6</v>
      </c>
      <c r="AM20" s="82">
        <f t="shared" si="18"/>
        <v>10</v>
      </c>
      <c r="AN20" s="82">
        <f t="shared" si="18"/>
        <v>5</v>
      </c>
      <c r="AO20" s="82">
        <f t="shared" si="18"/>
        <v>59</v>
      </c>
      <c r="AP20" s="82">
        <f t="shared" si="18"/>
        <v>0</v>
      </c>
      <c r="AQ20" s="82">
        <f t="shared" si="18"/>
        <v>0</v>
      </c>
      <c r="AR20" s="89">
        <f t="shared" si="4"/>
        <v>80</v>
      </c>
      <c r="AT20" s="101" t="e">
        <f>(H20+I20+#REF!)/(E20-O20-N20)</f>
        <v>#REF!</v>
      </c>
    </row>
    <row r="21" spans="1:46" s="112" customFormat="1" ht="15.75" x14ac:dyDescent="0.2">
      <c r="A21" s="91"/>
      <c r="B21" s="92"/>
      <c r="C21" s="102"/>
      <c r="D21" s="102" t="s">
        <v>74</v>
      </c>
      <c r="E21" s="103">
        <v>43</v>
      </c>
      <c r="F21" s="104">
        <v>41</v>
      </c>
      <c r="G21" s="105">
        <f t="shared" si="0"/>
        <v>0.95348837209302328</v>
      </c>
      <c r="H21" s="106">
        <v>27</v>
      </c>
      <c r="I21" s="106">
        <v>0</v>
      </c>
      <c r="J21" s="106">
        <v>14</v>
      </c>
      <c r="K21" s="106">
        <v>4</v>
      </c>
      <c r="L21" s="106">
        <v>6</v>
      </c>
      <c r="M21" s="106">
        <v>3</v>
      </c>
      <c r="N21" s="106">
        <v>1</v>
      </c>
      <c r="O21" s="106">
        <v>0</v>
      </c>
      <c r="P21" s="106">
        <v>0</v>
      </c>
      <c r="Q21" s="106">
        <f t="shared" si="5"/>
        <v>14</v>
      </c>
      <c r="R21" s="107">
        <f t="shared" si="1"/>
        <v>41</v>
      </c>
      <c r="S21" s="106">
        <v>1</v>
      </c>
      <c r="T21" s="106">
        <v>25</v>
      </c>
      <c r="U21" s="108">
        <f t="shared" si="6"/>
        <v>27</v>
      </c>
      <c r="V21" s="106">
        <f t="shared" si="7"/>
        <v>26</v>
      </c>
      <c r="W21" s="106">
        <v>1</v>
      </c>
      <c r="X21" s="106">
        <v>0</v>
      </c>
      <c r="Y21" s="106">
        <f t="shared" si="8"/>
        <v>27</v>
      </c>
      <c r="Z21" s="106">
        <f t="shared" si="9"/>
        <v>40</v>
      </c>
      <c r="AA21" s="109">
        <f t="shared" si="10"/>
        <v>0.67500000000000004</v>
      </c>
      <c r="AB21" s="110">
        <f t="shared" ref="AB21:AB46" si="19">+F21-S21-N21-O21-I21</f>
        <v>39</v>
      </c>
      <c r="AC21" s="111">
        <v>13</v>
      </c>
      <c r="AD21" s="106">
        <v>14</v>
      </c>
      <c r="AE21" s="106">
        <v>0</v>
      </c>
      <c r="AF21" s="106">
        <f t="shared" si="2"/>
        <v>27</v>
      </c>
      <c r="AG21" s="109">
        <f t="shared" si="11"/>
        <v>0.48148148148148145</v>
      </c>
      <c r="AH21" s="106">
        <v>10</v>
      </c>
      <c r="AI21" s="106">
        <v>17</v>
      </c>
      <c r="AJ21" s="106">
        <f t="shared" si="3"/>
        <v>27</v>
      </c>
      <c r="AK21" s="109">
        <f t="shared" si="12"/>
        <v>0.37037037037037035</v>
      </c>
      <c r="AL21" s="106">
        <v>1</v>
      </c>
      <c r="AM21" s="106">
        <v>3</v>
      </c>
      <c r="AN21" s="106">
        <v>3</v>
      </c>
      <c r="AO21" s="106">
        <v>20</v>
      </c>
      <c r="AP21" s="106">
        <v>0</v>
      </c>
      <c r="AQ21" s="106">
        <v>0</v>
      </c>
      <c r="AR21" s="106">
        <f t="shared" si="4"/>
        <v>27</v>
      </c>
      <c r="AT21" s="109" t="e">
        <f>(H21+I21+#REF!)/(E21-O21-N21)</f>
        <v>#REF!</v>
      </c>
    </row>
    <row r="22" spans="1:46" s="112" customFormat="1" ht="15.75" x14ac:dyDescent="0.2">
      <c r="A22" s="91"/>
      <c r="B22" s="92"/>
      <c r="C22" s="102"/>
      <c r="D22" s="102" t="s">
        <v>75</v>
      </c>
      <c r="E22" s="103">
        <v>28</v>
      </c>
      <c r="F22" s="104">
        <v>26</v>
      </c>
      <c r="G22" s="105">
        <f t="shared" si="0"/>
        <v>0.9285714285714286</v>
      </c>
      <c r="H22" s="106">
        <v>17</v>
      </c>
      <c r="I22" s="106">
        <v>0</v>
      </c>
      <c r="J22" s="106">
        <v>9</v>
      </c>
      <c r="K22" s="106">
        <v>3</v>
      </c>
      <c r="L22" s="106">
        <v>3</v>
      </c>
      <c r="M22" s="106">
        <v>3</v>
      </c>
      <c r="N22" s="106">
        <v>0</v>
      </c>
      <c r="O22" s="106">
        <v>0</v>
      </c>
      <c r="P22" s="106">
        <v>0</v>
      </c>
      <c r="Q22" s="106">
        <f t="shared" si="5"/>
        <v>9</v>
      </c>
      <c r="R22" s="107">
        <f t="shared" si="1"/>
        <v>26</v>
      </c>
      <c r="S22" s="106">
        <v>0</v>
      </c>
      <c r="T22" s="106">
        <v>17</v>
      </c>
      <c r="U22" s="108">
        <f t="shared" si="6"/>
        <v>17</v>
      </c>
      <c r="V22" s="106">
        <f t="shared" si="7"/>
        <v>17</v>
      </c>
      <c r="W22" s="106">
        <v>0</v>
      </c>
      <c r="X22" s="106">
        <v>0</v>
      </c>
      <c r="Y22" s="106">
        <f t="shared" si="8"/>
        <v>17</v>
      </c>
      <c r="Z22" s="106">
        <f t="shared" si="9"/>
        <v>26</v>
      </c>
      <c r="AA22" s="109">
        <f t="shared" si="10"/>
        <v>0.65384615384615385</v>
      </c>
      <c r="AB22" s="110">
        <f t="shared" si="19"/>
        <v>26</v>
      </c>
      <c r="AC22" s="111">
        <v>4</v>
      </c>
      <c r="AD22" s="106">
        <v>13</v>
      </c>
      <c r="AE22" s="106">
        <v>0</v>
      </c>
      <c r="AF22" s="106">
        <f t="shared" si="2"/>
        <v>17</v>
      </c>
      <c r="AG22" s="109">
        <f t="shared" si="11"/>
        <v>0.23529411764705882</v>
      </c>
      <c r="AH22" s="106">
        <v>3</v>
      </c>
      <c r="AI22" s="106">
        <v>14</v>
      </c>
      <c r="AJ22" s="106">
        <f t="shared" si="3"/>
        <v>17</v>
      </c>
      <c r="AK22" s="109">
        <f t="shared" si="12"/>
        <v>0.17647058823529413</v>
      </c>
      <c r="AL22" s="106">
        <v>2</v>
      </c>
      <c r="AM22" s="106">
        <v>5</v>
      </c>
      <c r="AN22" s="106">
        <v>0</v>
      </c>
      <c r="AO22" s="106">
        <v>10</v>
      </c>
      <c r="AP22" s="106">
        <v>0</v>
      </c>
      <c r="AQ22" s="106">
        <v>0</v>
      </c>
      <c r="AR22" s="106">
        <f t="shared" si="4"/>
        <v>17</v>
      </c>
      <c r="AT22" s="109" t="e">
        <f>(H22+I22+#REF!)/(E22-O22-N22)</f>
        <v>#REF!</v>
      </c>
    </row>
    <row r="23" spans="1:46" s="112" customFormat="1" ht="15.75" x14ac:dyDescent="0.2">
      <c r="A23" s="91"/>
      <c r="B23" s="113"/>
      <c r="C23" s="114"/>
      <c r="D23" s="114" t="s">
        <v>76</v>
      </c>
      <c r="E23" s="115">
        <v>54</v>
      </c>
      <c r="F23" s="116">
        <v>49</v>
      </c>
      <c r="G23" s="117">
        <f t="shared" si="0"/>
        <v>0.90740740740740744</v>
      </c>
      <c r="H23" s="106">
        <v>36</v>
      </c>
      <c r="I23" s="106">
        <v>0</v>
      </c>
      <c r="J23" s="106">
        <v>13</v>
      </c>
      <c r="K23" s="106">
        <v>7</v>
      </c>
      <c r="L23" s="106">
        <v>3</v>
      </c>
      <c r="M23" s="106">
        <v>2</v>
      </c>
      <c r="N23" s="106">
        <v>1</v>
      </c>
      <c r="O23" s="106">
        <v>0</v>
      </c>
      <c r="P23" s="118">
        <v>0</v>
      </c>
      <c r="Q23" s="118">
        <f t="shared" si="5"/>
        <v>13</v>
      </c>
      <c r="R23" s="119">
        <f t="shared" si="1"/>
        <v>49</v>
      </c>
      <c r="S23" s="106">
        <v>1</v>
      </c>
      <c r="T23" s="106">
        <v>35</v>
      </c>
      <c r="U23" s="108">
        <f t="shared" si="6"/>
        <v>36</v>
      </c>
      <c r="V23" s="106">
        <f t="shared" si="7"/>
        <v>35</v>
      </c>
      <c r="W23" s="106">
        <v>0</v>
      </c>
      <c r="X23" s="106">
        <v>0</v>
      </c>
      <c r="Y23" s="118">
        <f t="shared" si="8"/>
        <v>36</v>
      </c>
      <c r="Z23" s="118">
        <f t="shared" si="9"/>
        <v>48</v>
      </c>
      <c r="AA23" s="120">
        <f t="shared" si="10"/>
        <v>0.75</v>
      </c>
      <c r="AB23" s="121">
        <f t="shared" si="19"/>
        <v>47</v>
      </c>
      <c r="AC23" s="111">
        <v>26</v>
      </c>
      <c r="AD23" s="106">
        <v>10</v>
      </c>
      <c r="AE23" s="122">
        <v>0</v>
      </c>
      <c r="AF23" s="122">
        <f t="shared" si="2"/>
        <v>36</v>
      </c>
      <c r="AG23" s="120">
        <f t="shared" si="11"/>
        <v>0.72222222222222221</v>
      </c>
      <c r="AH23" s="106">
        <v>22</v>
      </c>
      <c r="AI23" s="106">
        <v>14</v>
      </c>
      <c r="AJ23" s="118">
        <f t="shared" si="3"/>
        <v>36</v>
      </c>
      <c r="AK23" s="120">
        <f t="shared" si="12"/>
        <v>0.61111111111111116</v>
      </c>
      <c r="AL23" s="106">
        <v>3</v>
      </c>
      <c r="AM23" s="106">
        <v>2</v>
      </c>
      <c r="AN23" s="106">
        <v>2</v>
      </c>
      <c r="AO23" s="106">
        <v>29</v>
      </c>
      <c r="AP23" s="106">
        <v>0</v>
      </c>
      <c r="AQ23" s="106">
        <v>0</v>
      </c>
      <c r="AR23" s="118">
        <f t="shared" si="4"/>
        <v>36</v>
      </c>
      <c r="AT23" s="120" t="e">
        <f>(H23+I23+#REF!)/(E23-O23-N23)</f>
        <v>#REF!</v>
      </c>
    </row>
    <row r="24" spans="1:46" s="66" customFormat="1" x14ac:dyDescent="0.2">
      <c r="A24" s="123"/>
      <c r="B24" s="124"/>
      <c r="C24" s="125"/>
      <c r="D24" s="125" t="s">
        <v>38</v>
      </c>
      <c r="E24" s="126">
        <f>SUM(E18:E20)</f>
        <v>170</v>
      </c>
      <c r="F24" s="126">
        <f>SUM(F18:F20)</f>
        <v>157</v>
      </c>
      <c r="G24" s="127">
        <f t="shared" si="0"/>
        <v>0.92352941176470593</v>
      </c>
      <c r="H24" s="128">
        <f t="shared" ref="H24:Y24" si="20">SUM(H18:H20)</f>
        <v>108</v>
      </c>
      <c r="I24" s="128">
        <f t="shared" si="20"/>
        <v>3</v>
      </c>
      <c r="J24" s="128">
        <f t="shared" si="20"/>
        <v>46</v>
      </c>
      <c r="K24" s="128">
        <f t="shared" si="20"/>
        <v>16</v>
      </c>
      <c r="L24" s="128">
        <f t="shared" si="20"/>
        <v>18</v>
      </c>
      <c r="M24" s="128">
        <f t="shared" si="20"/>
        <v>8</v>
      </c>
      <c r="N24" s="128">
        <f t="shared" si="20"/>
        <v>4</v>
      </c>
      <c r="O24" s="128">
        <f t="shared" si="20"/>
        <v>0</v>
      </c>
      <c r="P24" s="128">
        <f t="shared" si="20"/>
        <v>0</v>
      </c>
      <c r="Q24" s="128">
        <f t="shared" si="20"/>
        <v>46</v>
      </c>
      <c r="R24" s="129">
        <f t="shared" si="20"/>
        <v>157</v>
      </c>
      <c r="S24" s="130">
        <f t="shared" si="20"/>
        <v>2</v>
      </c>
      <c r="T24" s="128">
        <f t="shared" si="20"/>
        <v>105</v>
      </c>
      <c r="U24" s="128">
        <f t="shared" si="20"/>
        <v>108</v>
      </c>
      <c r="V24" s="128">
        <f t="shared" si="20"/>
        <v>106</v>
      </c>
      <c r="W24" s="128">
        <f t="shared" si="20"/>
        <v>1</v>
      </c>
      <c r="X24" s="128">
        <f t="shared" si="20"/>
        <v>0</v>
      </c>
      <c r="Y24" s="128">
        <f t="shared" si="20"/>
        <v>108</v>
      </c>
      <c r="Z24" s="128">
        <f t="shared" si="9"/>
        <v>150</v>
      </c>
      <c r="AA24" s="131">
        <f t="shared" si="10"/>
        <v>0.72</v>
      </c>
      <c r="AB24" s="132">
        <f t="shared" si="19"/>
        <v>148</v>
      </c>
      <c r="AC24" s="133">
        <f t="shared" ref="AC24:AR24" si="21">SUM(AC18:AC20)</f>
        <v>58</v>
      </c>
      <c r="AD24" s="128">
        <f t="shared" si="21"/>
        <v>50</v>
      </c>
      <c r="AE24" s="128">
        <f t="shared" si="21"/>
        <v>0</v>
      </c>
      <c r="AF24" s="128">
        <f t="shared" si="21"/>
        <v>108</v>
      </c>
      <c r="AG24" s="131">
        <f t="shared" si="11"/>
        <v>0.53703703703703709</v>
      </c>
      <c r="AH24" s="128">
        <f t="shared" si="21"/>
        <v>52</v>
      </c>
      <c r="AI24" s="128">
        <f t="shared" si="21"/>
        <v>56</v>
      </c>
      <c r="AJ24" s="128">
        <f t="shared" si="21"/>
        <v>108</v>
      </c>
      <c r="AK24" s="131">
        <f t="shared" si="12"/>
        <v>0.48148148148148145</v>
      </c>
      <c r="AL24" s="128">
        <f t="shared" si="21"/>
        <v>9</v>
      </c>
      <c r="AM24" s="128">
        <f t="shared" si="21"/>
        <v>11</v>
      </c>
      <c r="AN24" s="128">
        <f t="shared" si="21"/>
        <v>5</v>
      </c>
      <c r="AO24" s="128">
        <f t="shared" si="21"/>
        <v>83</v>
      </c>
      <c r="AP24" s="128">
        <f t="shared" si="21"/>
        <v>0</v>
      </c>
      <c r="AQ24" s="128">
        <f t="shared" si="21"/>
        <v>0</v>
      </c>
      <c r="AR24" s="128">
        <f t="shared" si="21"/>
        <v>108</v>
      </c>
      <c r="AT24" s="131" t="e">
        <f>(H24+I24+#REF!)/(E24-O24-N24)</f>
        <v>#REF!</v>
      </c>
    </row>
    <row r="25" spans="1:46" x14ac:dyDescent="0.2">
      <c r="A25" s="134">
        <v>2</v>
      </c>
      <c r="B25" s="76" t="s">
        <v>77</v>
      </c>
      <c r="C25" s="135">
        <v>2.1</v>
      </c>
      <c r="D25" s="136" t="s">
        <v>78</v>
      </c>
      <c r="E25" s="137">
        <v>59</v>
      </c>
      <c r="F25" s="138">
        <v>53</v>
      </c>
      <c r="G25" s="139">
        <f t="shared" si="0"/>
        <v>0.89830508474576276</v>
      </c>
      <c r="H25" s="82">
        <v>43</v>
      </c>
      <c r="I25" s="82">
        <v>7</v>
      </c>
      <c r="J25" s="82">
        <v>3</v>
      </c>
      <c r="K25" s="82">
        <v>1</v>
      </c>
      <c r="L25" s="82">
        <v>0</v>
      </c>
      <c r="M25" s="82">
        <v>2</v>
      </c>
      <c r="N25" s="82">
        <v>0</v>
      </c>
      <c r="O25" s="82">
        <v>0</v>
      </c>
      <c r="P25" s="140">
        <v>0</v>
      </c>
      <c r="Q25" s="140">
        <f t="shared" si="5"/>
        <v>3</v>
      </c>
      <c r="R25" s="141">
        <f t="shared" ref="R25:R32" si="22">SUM(H25:J25)</f>
        <v>53</v>
      </c>
      <c r="S25" s="85">
        <v>1</v>
      </c>
      <c r="T25" s="82">
        <v>42</v>
      </c>
      <c r="U25" s="82">
        <f t="shared" si="6"/>
        <v>43</v>
      </c>
      <c r="V25" s="82">
        <f t="shared" ref="V25:V33" si="23">T25+W25</f>
        <v>42</v>
      </c>
      <c r="W25" s="82">
        <v>0</v>
      </c>
      <c r="X25" s="82">
        <v>0</v>
      </c>
      <c r="Y25" s="140">
        <f t="shared" si="8"/>
        <v>43</v>
      </c>
      <c r="Z25" s="140">
        <f t="shared" si="9"/>
        <v>46</v>
      </c>
      <c r="AA25" s="90">
        <f t="shared" si="10"/>
        <v>0.93478260869565222</v>
      </c>
      <c r="AB25" s="142">
        <f t="shared" si="19"/>
        <v>45</v>
      </c>
      <c r="AC25" s="88">
        <v>31</v>
      </c>
      <c r="AD25" s="82">
        <v>12</v>
      </c>
      <c r="AE25" s="143">
        <v>0</v>
      </c>
      <c r="AF25" s="82">
        <f t="shared" ref="AF25:AF33" si="24">SUM(AC25:AE25)</f>
        <v>43</v>
      </c>
      <c r="AG25" s="90">
        <f t="shared" si="11"/>
        <v>0.72093023255813948</v>
      </c>
      <c r="AH25" s="82">
        <v>30</v>
      </c>
      <c r="AI25" s="82">
        <v>13</v>
      </c>
      <c r="AJ25" s="140">
        <f t="shared" ref="AJ25:AJ33" si="25">SUM(AH25:AI25)</f>
        <v>43</v>
      </c>
      <c r="AK25" s="90">
        <f t="shared" si="12"/>
        <v>0.69767441860465118</v>
      </c>
      <c r="AL25" s="82">
        <v>7</v>
      </c>
      <c r="AM25" s="82">
        <v>3</v>
      </c>
      <c r="AN25" s="82">
        <v>2</v>
      </c>
      <c r="AO25" s="82">
        <v>31</v>
      </c>
      <c r="AP25" s="82">
        <v>0</v>
      </c>
      <c r="AQ25" s="82">
        <v>0</v>
      </c>
      <c r="AR25" s="140">
        <f t="shared" ref="AR25:AR33" si="26">SUM(AL25:AQ25)</f>
        <v>43</v>
      </c>
      <c r="AT25" s="144" t="e">
        <f>(H25+I25+#REF!)/(E25-O25-N25)</f>
        <v>#REF!</v>
      </c>
    </row>
    <row r="26" spans="1:46" x14ac:dyDescent="0.2">
      <c r="A26" s="134"/>
      <c r="B26" s="92"/>
      <c r="C26" s="145">
        <v>2.2000000000000002</v>
      </c>
      <c r="D26" s="146" t="s">
        <v>79</v>
      </c>
      <c r="E26" s="137">
        <v>59</v>
      </c>
      <c r="F26" s="147">
        <v>55</v>
      </c>
      <c r="G26" s="148">
        <f t="shared" si="0"/>
        <v>0.93220338983050843</v>
      </c>
      <c r="H26" s="82">
        <v>38</v>
      </c>
      <c r="I26" s="82">
        <v>6</v>
      </c>
      <c r="J26" s="82">
        <v>11</v>
      </c>
      <c r="K26" s="82">
        <v>2</v>
      </c>
      <c r="L26" s="82">
        <v>6</v>
      </c>
      <c r="M26" s="82">
        <v>3</v>
      </c>
      <c r="N26" s="82">
        <v>0</v>
      </c>
      <c r="O26" s="82">
        <v>0</v>
      </c>
      <c r="P26" s="82">
        <v>0</v>
      </c>
      <c r="Q26" s="82">
        <f t="shared" si="5"/>
        <v>11</v>
      </c>
      <c r="R26" s="149">
        <f t="shared" si="22"/>
        <v>55</v>
      </c>
      <c r="S26" s="85">
        <v>1</v>
      </c>
      <c r="T26" s="82">
        <v>37</v>
      </c>
      <c r="U26" s="82">
        <f t="shared" si="6"/>
        <v>38</v>
      </c>
      <c r="V26" s="82">
        <f t="shared" si="23"/>
        <v>37</v>
      </c>
      <c r="W26" s="82">
        <v>0</v>
      </c>
      <c r="X26" s="82">
        <v>0</v>
      </c>
      <c r="Y26" s="82">
        <f t="shared" si="8"/>
        <v>38</v>
      </c>
      <c r="Z26" s="82">
        <f t="shared" si="9"/>
        <v>49</v>
      </c>
      <c r="AA26" s="101">
        <f t="shared" si="10"/>
        <v>0.77551020408163263</v>
      </c>
      <c r="AB26" s="150">
        <f t="shared" si="19"/>
        <v>48</v>
      </c>
      <c r="AC26" s="88">
        <v>35</v>
      </c>
      <c r="AD26" s="82">
        <v>3</v>
      </c>
      <c r="AE26" s="82">
        <v>0</v>
      </c>
      <c r="AF26" s="82">
        <f t="shared" si="24"/>
        <v>38</v>
      </c>
      <c r="AG26" s="101">
        <f t="shared" si="11"/>
        <v>0.92105263157894735</v>
      </c>
      <c r="AH26" s="82">
        <v>24</v>
      </c>
      <c r="AI26" s="82">
        <v>14</v>
      </c>
      <c r="AJ26" s="82">
        <f t="shared" si="25"/>
        <v>38</v>
      </c>
      <c r="AK26" s="101">
        <f t="shared" si="12"/>
        <v>0.63157894736842102</v>
      </c>
      <c r="AL26" s="82">
        <v>4</v>
      </c>
      <c r="AM26" s="82">
        <v>2</v>
      </c>
      <c r="AN26" s="82">
        <v>2</v>
      </c>
      <c r="AO26" s="82">
        <v>30</v>
      </c>
      <c r="AP26" s="82">
        <v>0</v>
      </c>
      <c r="AQ26" s="82">
        <v>0</v>
      </c>
      <c r="AR26" s="82">
        <f t="shared" si="26"/>
        <v>38</v>
      </c>
      <c r="AT26" s="151" t="e">
        <f>(H26+I26+#REF!)/(E26-O26-N26)</f>
        <v>#REF!</v>
      </c>
    </row>
    <row r="27" spans="1:46" x14ac:dyDescent="0.2">
      <c r="A27" s="134"/>
      <c r="B27" s="92"/>
      <c r="C27" s="145">
        <v>2.2999999999999998</v>
      </c>
      <c r="D27" s="146" t="s">
        <v>80</v>
      </c>
      <c r="E27" s="137">
        <v>80</v>
      </c>
      <c r="F27" s="147">
        <v>66</v>
      </c>
      <c r="G27" s="148">
        <f t="shared" si="0"/>
        <v>0.82499999999999996</v>
      </c>
      <c r="H27" s="82">
        <v>43</v>
      </c>
      <c r="I27" s="82">
        <v>5</v>
      </c>
      <c r="J27" s="82">
        <v>18</v>
      </c>
      <c r="K27" s="82">
        <v>5</v>
      </c>
      <c r="L27" s="82">
        <v>6</v>
      </c>
      <c r="M27" s="82">
        <v>6</v>
      </c>
      <c r="N27" s="82">
        <v>0</v>
      </c>
      <c r="O27" s="82">
        <v>0</v>
      </c>
      <c r="P27" s="82">
        <v>1</v>
      </c>
      <c r="Q27" s="82">
        <f t="shared" si="5"/>
        <v>18</v>
      </c>
      <c r="R27" s="149">
        <f t="shared" si="22"/>
        <v>66</v>
      </c>
      <c r="S27" s="85">
        <v>1</v>
      </c>
      <c r="T27" s="82">
        <v>42</v>
      </c>
      <c r="U27" s="82">
        <f t="shared" si="6"/>
        <v>43</v>
      </c>
      <c r="V27" s="82">
        <f t="shared" si="23"/>
        <v>42</v>
      </c>
      <c r="W27" s="82">
        <v>0</v>
      </c>
      <c r="X27" s="82">
        <v>0</v>
      </c>
      <c r="Y27" s="82">
        <f t="shared" si="8"/>
        <v>43</v>
      </c>
      <c r="Z27" s="82">
        <f t="shared" si="9"/>
        <v>61</v>
      </c>
      <c r="AA27" s="101">
        <f t="shared" si="10"/>
        <v>0.70491803278688525</v>
      </c>
      <c r="AB27" s="150">
        <f t="shared" si="19"/>
        <v>60</v>
      </c>
      <c r="AC27" s="88">
        <v>29</v>
      </c>
      <c r="AD27" s="82">
        <v>14</v>
      </c>
      <c r="AE27" s="82">
        <v>0</v>
      </c>
      <c r="AF27" s="82">
        <f t="shared" si="24"/>
        <v>43</v>
      </c>
      <c r="AG27" s="101">
        <f t="shared" si="11"/>
        <v>0.67441860465116277</v>
      </c>
      <c r="AH27" s="82">
        <v>20</v>
      </c>
      <c r="AI27" s="82">
        <v>23</v>
      </c>
      <c r="AJ27" s="82">
        <f t="shared" si="25"/>
        <v>43</v>
      </c>
      <c r="AK27" s="101">
        <f t="shared" si="12"/>
        <v>0.46511627906976744</v>
      </c>
      <c r="AL27" s="82">
        <v>3</v>
      </c>
      <c r="AM27" s="82">
        <v>7</v>
      </c>
      <c r="AN27" s="82">
        <v>2</v>
      </c>
      <c r="AO27" s="82">
        <v>30</v>
      </c>
      <c r="AP27" s="82">
        <v>1</v>
      </c>
      <c r="AQ27" s="82">
        <v>0</v>
      </c>
      <c r="AR27" s="82">
        <f t="shared" si="26"/>
        <v>43</v>
      </c>
      <c r="AT27" s="151" t="e">
        <f>(H27+I27+#REF!)/(E27-O27-N27)</f>
        <v>#REF!</v>
      </c>
    </row>
    <row r="28" spans="1:46" x14ac:dyDescent="0.2">
      <c r="A28" s="134"/>
      <c r="B28" s="92"/>
      <c r="C28" s="145">
        <v>2.4</v>
      </c>
      <c r="D28" s="146" t="s">
        <v>81</v>
      </c>
      <c r="E28" s="137">
        <v>38</v>
      </c>
      <c r="F28" s="147">
        <v>36</v>
      </c>
      <c r="G28" s="148">
        <f t="shared" si="0"/>
        <v>0.94736842105263153</v>
      </c>
      <c r="H28" s="82">
        <v>20</v>
      </c>
      <c r="I28" s="82">
        <v>12</v>
      </c>
      <c r="J28" s="82">
        <v>4</v>
      </c>
      <c r="K28" s="82">
        <v>1</v>
      </c>
      <c r="L28" s="82">
        <v>0</v>
      </c>
      <c r="M28" s="82">
        <v>2</v>
      </c>
      <c r="N28" s="82">
        <v>0</v>
      </c>
      <c r="O28" s="82">
        <v>0</v>
      </c>
      <c r="P28" s="82">
        <v>1</v>
      </c>
      <c r="Q28" s="82">
        <f t="shared" si="5"/>
        <v>4</v>
      </c>
      <c r="R28" s="149">
        <f t="shared" si="22"/>
        <v>36</v>
      </c>
      <c r="S28" s="85">
        <v>1</v>
      </c>
      <c r="T28" s="82">
        <v>19</v>
      </c>
      <c r="U28" s="82">
        <f t="shared" si="6"/>
        <v>20</v>
      </c>
      <c r="V28" s="82">
        <f t="shared" si="23"/>
        <v>19</v>
      </c>
      <c r="W28" s="82">
        <v>0</v>
      </c>
      <c r="X28" s="82">
        <v>0</v>
      </c>
      <c r="Y28" s="82">
        <f t="shared" si="8"/>
        <v>20</v>
      </c>
      <c r="Z28" s="82">
        <f t="shared" si="9"/>
        <v>24</v>
      </c>
      <c r="AA28" s="101">
        <f t="shared" si="10"/>
        <v>0.83333333333333337</v>
      </c>
      <c r="AB28" s="150">
        <f t="shared" si="19"/>
        <v>23</v>
      </c>
      <c r="AC28" s="88">
        <v>16</v>
      </c>
      <c r="AD28" s="82">
        <v>4</v>
      </c>
      <c r="AE28" s="82">
        <v>0</v>
      </c>
      <c r="AF28" s="82">
        <f t="shared" si="24"/>
        <v>20</v>
      </c>
      <c r="AG28" s="101">
        <f t="shared" si="11"/>
        <v>0.8</v>
      </c>
      <c r="AH28" s="82">
        <v>11</v>
      </c>
      <c r="AI28" s="82">
        <v>9</v>
      </c>
      <c r="AJ28" s="82">
        <f t="shared" si="25"/>
        <v>20</v>
      </c>
      <c r="AK28" s="101">
        <f t="shared" si="12"/>
        <v>0.55000000000000004</v>
      </c>
      <c r="AL28" s="82">
        <v>4</v>
      </c>
      <c r="AM28" s="82">
        <v>1</v>
      </c>
      <c r="AN28" s="82">
        <v>2</v>
      </c>
      <c r="AO28" s="82">
        <v>13</v>
      </c>
      <c r="AP28" s="82">
        <v>0</v>
      </c>
      <c r="AQ28" s="82">
        <v>0</v>
      </c>
      <c r="AR28" s="82">
        <f t="shared" si="26"/>
        <v>20</v>
      </c>
      <c r="AT28" s="151" t="e">
        <f>(H28+I28+#REF!)/(E28-O28-N28)</f>
        <v>#REF!</v>
      </c>
    </row>
    <row r="29" spans="1:46" x14ac:dyDescent="0.2">
      <c r="A29" s="134"/>
      <c r="B29" s="92"/>
      <c r="C29" s="145">
        <v>2.5</v>
      </c>
      <c r="D29" s="146" t="s">
        <v>82</v>
      </c>
      <c r="E29" s="137">
        <v>32</v>
      </c>
      <c r="F29" s="147">
        <v>28</v>
      </c>
      <c r="G29" s="148">
        <f t="shared" si="0"/>
        <v>0.875</v>
      </c>
      <c r="H29" s="82">
        <v>25</v>
      </c>
      <c r="I29" s="82">
        <v>0</v>
      </c>
      <c r="J29" s="82">
        <v>3</v>
      </c>
      <c r="K29" s="82">
        <v>1</v>
      </c>
      <c r="L29" s="82">
        <v>0</v>
      </c>
      <c r="M29" s="82">
        <v>2</v>
      </c>
      <c r="N29" s="82">
        <v>0</v>
      </c>
      <c r="O29" s="82">
        <v>0</v>
      </c>
      <c r="P29" s="82">
        <v>0</v>
      </c>
      <c r="Q29" s="82">
        <f t="shared" si="5"/>
        <v>3</v>
      </c>
      <c r="R29" s="149">
        <f t="shared" si="22"/>
        <v>28</v>
      </c>
      <c r="S29" s="85">
        <v>0</v>
      </c>
      <c r="T29" s="82">
        <v>24</v>
      </c>
      <c r="U29" s="82">
        <f>SUM(S29,V29,X29)</f>
        <v>25</v>
      </c>
      <c r="V29" s="82">
        <f t="shared" si="23"/>
        <v>24</v>
      </c>
      <c r="W29" s="82">
        <v>0</v>
      </c>
      <c r="X29" s="82">
        <v>1</v>
      </c>
      <c r="Y29" s="82">
        <f t="shared" si="8"/>
        <v>25</v>
      </c>
      <c r="Z29" s="82">
        <f t="shared" si="9"/>
        <v>28</v>
      </c>
      <c r="AA29" s="101">
        <f t="shared" si="10"/>
        <v>0.8928571428571429</v>
      </c>
      <c r="AB29" s="150">
        <f t="shared" si="19"/>
        <v>28</v>
      </c>
      <c r="AC29" s="88">
        <v>16</v>
      </c>
      <c r="AD29" s="82">
        <v>8</v>
      </c>
      <c r="AE29" s="82">
        <v>1</v>
      </c>
      <c r="AF29" s="82">
        <f t="shared" si="24"/>
        <v>25</v>
      </c>
      <c r="AG29" s="101">
        <f t="shared" si="11"/>
        <v>0.64</v>
      </c>
      <c r="AH29" s="82">
        <v>20</v>
      </c>
      <c r="AI29" s="82">
        <v>5</v>
      </c>
      <c r="AJ29" s="82">
        <f t="shared" si="25"/>
        <v>25</v>
      </c>
      <c r="AK29" s="101">
        <f t="shared" si="12"/>
        <v>0.8</v>
      </c>
      <c r="AL29" s="82">
        <v>4</v>
      </c>
      <c r="AM29" s="82">
        <v>2</v>
      </c>
      <c r="AN29" s="82">
        <v>1</v>
      </c>
      <c r="AO29" s="82">
        <v>16</v>
      </c>
      <c r="AP29" s="82">
        <v>0</v>
      </c>
      <c r="AQ29" s="82">
        <v>2</v>
      </c>
      <c r="AR29" s="82">
        <f t="shared" si="26"/>
        <v>25</v>
      </c>
      <c r="AT29" s="151" t="e">
        <f>(H29+I29+#REF!)/(E29-O29-N29)</f>
        <v>#REF!</v>
      </c>
    </row>
    <row r="30" spans="1:46" x14ac:dyDescent="0.2">
      <c r="A30" s="134"/>
      <c r="B30" s="92"/>
      <c r="C30" s="145">
        <v>2.6</v>
      </c>
      <c r="D30" s="146" t="s">
        <v>83</v>
      </c>
      <c r="E30" s="137">
        <f>SUM(E31:E32)</f>
        <v>55</v>
      </c>
      <c r="F30" s="137">
        <f>SUM(F31:F32)</f>
        <v>55</v>
      </c>
      <c r="G30" s="148">
        <f t="shared" si="0"/>
        <v>1</v>
      </c>
      <c r="H30" s="82">
        <f t="shared" ref="H30:P30" si="27">SUM(H31:H32)</f>
        <v>43</v>
      </c>
      <c r="I30" s="82">
        <f t="shared" si="27"/>
        <v>2</v>
      </c>
      <c r="J30" s="82">
        <f t="shared" si="27"/>
        <v>10</v>
      </c>
      <c r="K30" s="82">
        <f t="shared" si="27"/>
        <v>3</v>
      </c>
      <c r="L30" s="82">
        <f t="shared" si="27"/>
        <v>3</v>
      </c>
      <c r="M30" s="82">
        <f t="shared" si="27"/>
        <v>1</v>
      </c>
      <c r="N30" s="82">
        <f t="shared" si="27"/>
        <v>1</v>
      </c>
      <c r="O30" s="82">
        <f t="shared" si="27"/>
        <v>0</v>
      </c>
      <c r="P30" s="82">
        <f t="shared" si="27"/>
        <v>2</v>
      </c>
      <c r="Q30" s="82">
        <f t="shared" si="5"/>
        <v>10</v>
      </c>
      <c r="R30" s="149">
        <f t="shared" si="22"/>
        <v>55</v>
      </c>
      <c r="S30" s="85">
        <f t="shared" ref="S30:T30" si="28">SUM(S31:S32)</f>
        <v>1</v>
      </c>
      <c r="T30" s="82">
        <f t="shared" si="28"/>
        <v>42</v>
      </c>
      <c r="U30" s="82">
        <f t="shared" si="6"/>
        <v>43</v>
      </c>
      <c r="V30" s="82">
        <f t="shared" ref="V30:X30" si="29">SUM(V31:V32)</f>
        <v>42</v>
      </c>
      <c r="W30" s="82">
        <f t="shared" si="29"/>
        <v>0</v>
      </c>
      <c r="X30" s="82">
        <f t="shared" si="29"/>
        <v>0</v>
      </c>
      <c r="Y30" s="82">
        <f t="shared" si="8"/>
        <v>43</v>
      </c>
      <c r="Z30" s="82">
        <f t="shared" si="9"/>
        <v>52</v>
      </c>
      <c r="AA30" s="101">
        <f t="shared" si="10"/>
        <v>0.82692307692307687</v>
      </c>
      <c r="AB30" s="150">
        <f t="shared" si="19"/>
        <v>51</v>
      </c>
      <c r="AC30" s="88">
        <f t="shared" ref="AC30:AE30" si="30">SUM(AC31:AC32)</f>
        <v>31</v>
      </c>
      <c r="AD30" s="82">
        <f t="shared" si="30"/>
        <v>12</v>
      </c>
      <c r="AE30" s="82">
        <f t="shared" si="30"/>
        <v>0</v>
      </c>
      <c r="AF30" s="82">
        <f t="shared" ref="AF30" si="31">SUM(AC30:AE30)</f>
        <v>43</v>
      </c>
      <c r="AG30" s="101">
        <f t="shared" ref="AG30" si="32">SUM(AC30/AF30)</f>
        <v>0.72093023255813948</v>
      </c>
      <c r="AH30" s="82">
        <f t="shared" ref="AH30" si="33">SUM(AH31:AH32)</f>
        <v>29</v>
      </c>
      <c r="AI30" s="82">
        <f t="shared" ref="AI30" si="34">SUM(AI31:AI32)</f>
        <v>14</v>
      </c>
      <c r="AJ30" s="82">
        <f t="shared" si="25"/>
        <v>43</v>
      </c>
      <c r="AK30" s="101">
        <f t="shared" si="12"/>
        <v>0.67441860465116277</v>
      </c>
      <c r="AL30" s="82">
        <f t="shared" ref="AL30:AQ30" si="35">SUM(AL31:AL32)</f>
        <v>2</v>
      </c>
      <c r="AM30" s="82">
        <f t="shared" si="35"/>
        <v>1</v>
      </c>
      <c r="AN30" s="82">
        <f t="shared" si="35"/>
        <v>1</v>
      </c>
      <c r="AO30" s="82">
        <f t="shared" si="35"/>
        <v>37</v>
      </c>
      <c r="AP30" s="82">
        <f t="shared" si="35"/>
        <v>0</v>
      </c>
      <c r="AQ30" s="82">
        <f t="shared" si="35"/>
        <v>2</v>
      </c>
      <c r="AR30" s="82">
        <f t="shared" si="26"/>
        <v>43</v>
      </c>
      <c r="AT30" s="151" t="e">
        <f>(H30+I30+#REF!)/(E30-O30-N30)</f>
        <v>#REF!</v>
      </c>
    </row>
    <row r="31" spans="1:46" s="112" customFormat="1" ht="15.75" x14ac:dyDescent="0.2">
      <c r="A31" s="134"/>
      <c r="B31" s="92"/>
      <c r="C31" s="152"/>
      <c r="D31" s="102" t="s">
        <v>84</v>
      </c>
      <c r="E31" s="103">
        <v>26</v>
      </c>
      <c r="F31" s="104">
        <v>26</v>
      </c>
      <c r="G31" s="105">
        <f t="shared" si="0"/>
        <v>1</v>
      </c>
      <c r="H31" s="106">
        <v>20</v>
      </c>
      <c r="I31" s="106">
        <v>1</v>
      </c>
      <c r="J31" s="106">
        <v>5</v>
      </c>
      <c r="K31" s="106">
        <v>0</v>
      </c>
      <c r="L31" s="106">
        <v>2</v>
      </c>
      <c r="M31" s="106">
        <v>1</v>
      </c>
      <c r="N31" s="106">
        <v>0</v>
      </c>
      <c r="O31" s="106">
        <v>0</v>
      </c>
      <c r="P31" s="106">
        <v>2</v>
      </c>
      <c r="Q31" s="106">
        <f t="shared" si="5"/>
        <v>5</v>
      </c>
      <c r="R31" s="107">
        <f t="shared" si="22"/>
        <v>26</v>
      </c>
      <c r="S31" s="106">
        <v>0</v>
      </c>
      <c r="T31" s="106">
        <v>20</v>
      </c>
      <c r="U31" s="108">
        <f t="shared" si="6"/>
        <v>20</v>
      </c>
      <c r="V31" s="106">
        <f t="shared" si="23"/>
        <v>20</v>
      </c>
      <c r="W31" s="106">
        <v>0</v>
      </c>
      <c r="X31" s="106">
        <v>0</v>
      </c>
      <c r="Y31" s="106">
        <f t="shared" si="8"/>
        <v>20</v>
      </c>
      <c r="Z31" s="106">
        <f t="shared" si="9"/>
        <v>25</v>
      </c>
      <c r="AA31" s="109">
        <f t="shared" si="10"/>
        <v>0.8</v>
      </c>
      <c r="AB31" s="110">
        <f t="shared" si="19"/>
        <v>25</v>
      </c>
      <c r="AC31" s="111">
        <v>10</v>
      </c>
      <c r="AD31" s="106">
        <v>10</v>
      </c>
      <c r="AE31" s="106">
        <v>0</v>
      </c>
      <c r="AF31" s="106">
        <f t="shared" si="24"/>
        <v>20</v>
      </c>
      <c r="AG31" s="109">
        <f t="shared" si="11"/>
        <v>0.5</v>
      </c>
      <c r="AH31" s="106">
        <v>9</v>
      </c>
      <c r="AI31" s="106">
        <v>11</v>
      </c>
      <c r="AJ31" s="106">
        <f t="shared" si="25"/>
        <v>20</v>
      </c>
      <c r="AK31" s="109">
        <f t="shared" si="12"/>
        <v>0.45</v>
      </c>
      <c r="AL31" s="106">
        <v>2</v>
      </c>
      <c r="AM31" s="106">
        <v>0</v>
      </c>
      <c r="AN31" s="106">
        <v>1</v>
      </c>
      <c r="AO31" s="106">
        <v>17</v>
      </c>
      <c r="AP31" s="106">
        <v>0</v>
      </c>
      <c r="AQ31" s="106">
        <v>0</v>
      </c>
      <c r="AR31" s="106">
        <f t="shared" si="26"/>
        <v>20</v>
      </c>
      <c r="AT31" s="153" t="e">
        <f>(H31+I31+#REF!)/(E31-O31-N31)</f>
        <v>#REF!</v>
      </c>
    </row>
    <row r="32" spans="1:46" s="112" customFormat="1" ht="15.75" x14ac:dyDescent="0.2">
      <c r="A32" s="75"/>
      <c r="B32" s="92"/>
      <c r="C32" s="154"/>
      <c r="D32" s="155" t="s">
        <v>85</v>
      </c>
      <c r="E32" s="103">
        <v>29</v>
      </c>
      <c r="F32" s="156">
        <v>29</v>
      </c>
      <c r="G32" s="105">
        <f t="shared" si="0"/>
        <v>1</v>
      </c>
      <c r="H32" s="106">
        <v>23</v>
      </c>
      <c r="I32" s="106">
        <v>1</v>
      </c>
      <c r="J32" s="106">
        <v>5</v>
      </c>
      <c r="K32" s="106">
        <v>3</v>
      </c>
      <c r="L32" s="106">
        <v>1</v>
      </c>
      <c r="M32" s="106">
        <v>0</v>
      </c>
      <c r="N32" s="106">
        <v>1</v>
      </c>
      <c r="O32" s="106">
        <v>0</v>
      </c>
      <c r="P32" s="157">
        <v>0</v>
      </c>
      <c r="Q32" s="106">
        <f t="shared" si="5"/>
        <v>5</v>
      </c>
      <c r="R32" s="107">
        <f t="shared" si="22"/>
        <v>29</v>
      </c>
      <c r="S32" s="106">
        <v>1</v>
      </c>
      <c r="T32" s="106">
        <v>22</v>
      </c>
      <c r="U32" s="108">
        <f t="shared" si="6"/>
        <v>23</v>
      </c>
      <c r="V32" s="106">
        <f t="shared" si="23"/>
        <v>22</v>
      </c>
      <c r="W32" s="106">
        <v>0</v>
      </c>
      <c r="X32" s="106">
        <v>0</v>
      </c>
      <c r="Y32" s="106">
        <f t="shared" si="8"/>
        <v>23</v>
      </c>
      <c r="Z32" s="106">
        <f t="shared" si="9"/>
        <v>27</v>
      </c>
      <c r="AA32" s="109">
        <f t="shared" si="10"/>
        <v>0.85185185185185186</v>
      </c>
      <c r="AB32" s="110">
        <f t="shared" si="19"/>
        <v>26</v>
      </c>
      <c r="AC32" s="111">
        <v>21</v>
      </c>
      <c r="AD32" s="106">
        <v>2</v>
      </c>
      <c r="AE32" s="106">
        <v>0</v>
      </c>
      <c r="AF32" s="106">
        <f t="shared" si="24"/>
        <v>23</v>
      </c>
      <c r="AG32" s="109">
        <f t="shared" si="11"/>
        <v>0.91304347826086951</v>
      </c>
      <c r="AH32" s="106">
        <v>20</v>
      </c>
      <c r="AI32" s="106">
        <v>3</v>
      </c>
      <c r="AJ32" s="106">
        <f>SUM(AH32:AI32)</f>
        <v>23</v>
      </c>
      <c r="AK32" s="109">
        <f t="shared" si="12"/>
        <v>0.86956521739130432</v>
      </c>
      <c r="AL32" s="106">
        <v>0</v>
      </c>
      <c r="AM32" s="106">
        <v>1</v>
      </c>
      <c r="AN32" s="106">
        <v>0</v>
      </c>
      <c r="AO32" s="106">
        <v>20</v>
      </c>
      <c r="AP32" s="106">
        <v>0</v>
      </c>
      <c r="AQ32" s="106">
        <v>2</v>
      </c>
      <c r="AR32" s="106">
        <f>SUM(AL32:AQ32)</f>
        <v>23</v>
      </c>
      <c r="AT32" s="153" t="e">
        <f>(H32+I32+#REF!)/(E32-O32-N32)</f>
        <v>#REF!</v>
      </c>
    </row>
    <row r="33" spans="1:46" x14ac:dyDescent="0.2">
      <c r="A33" s="75"/>
      <c r="B33" s="92"/>
      <c r="C33" s="158">
        <v>2.7</v>
      </c>
      <c r="D33" s="159" t="s">
        <v>86</v>
      </c>
      <c r="E33" s="137">
        <v>15</v>
      </c>
      <c r="F33" s="160">
        <v>15</v>
      </c>
      <c r="G33" s="161">
        <f t="shared" si="0"/>
        <v>1</v>
      </c>
      <c r="H33" s="82">
        <v>14</v>
      </c>
      <c r="I33" s="82">
        <v>0</v>
      </c>
      <c r="J33" s="82">
        <v>1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162">
        <v>1</v>
      </c>
      <c r="Q33" s="162">
        <f t="shared" si="5"/>
        <v>1</v>
      </c>
      <c r="R33" s="163">
        <f>SUM(H33:J33)</f>
        <v>15</v>
      </c>
      <c r="S33" s="85">
        <v>1</v>
      </c>
      <c r="T33" s="82">
        <v>12</v>
      </c>
      <c r="U33" s="82">
        <f t="shared" si="6"/>
        <v>14</v>
      </c>
      <c r="V33" s="82">
        <f t="shared" si="23"/>
        <v>13</v>
      </c>
      <c r="W33" s="82">
        <v>1</v>
      </c>
      <c r="X33" s="82">
        <v>0</v>
      </c>
      <c r="Y33" s="162">
        <f t="shared" si="8"/>
        <v>14</v>
      </c>
      <c r="Z33" s="162">
        <f t="shared" si="9"/>
        <v>15</v>
      </c>
      <c r="AA33" s="164">
        <f t="shared" si="10"/>
        <v>0.93333333333333335</v>
      </c>
      <c r="AB33" s="165">
        <f t="shared" si="19"/>
        <v>14</v>
      </c>
      <c r="AC33" s="88">
        <v>13</v>
      </c>
      <c r="AD33" s="82">
        <v>1</v>
      </c>
      <c r="AE33" s="82">
        <v>0</v>
      </c>
      <c r="AF33" s="82">
        <f t="shared" si="24"/>
        <v>14</v>
      </c>
      <c r="AG33" s="164">
        <f t="shared" si="11"/>
        <v>0.9285714285714286</v>
      </c>
      <c r="AH33" s="82">
        <v>13</v>
      </c>
      <c r="AI33" s="82">
        <v>1</v>
      </c>
      <c r="AJ33" s="162">
        <f t="shared" si="25"/>
        <v>14</v>
      </c>
      <c r="AK33" s="164">
        <f t="shared" si="12"/>
        <v>0.9285714285714286</v>
      </c>
      <c r="AL33" s="82">
        <v>0</v>
      </c>
      <c r="AM33" s="82">
        <v>0</v>
      </c>
      <c r="AN33" s="82">
        <v>0</v>
      </c>
      <c r="AO33" s="82">
        <v>14</v>
      </c>
      <c r="AP33" s="82">
        <v>0</v>
      </c>
      <c r="AQ33" s="82">
        <v>0</v>
      </c>
      <c r="AR33" s="162">
        <f t="shared" si="26"/>
        <v>14</v>
      </c>
      <c r="AT33" s="166" t="e">
        <f>(H33+I33+#REF!)/(E33-O33-N33)</f>
        <v>#REF!</v>
      </c>
    </row>
    <row r="34" spans="1:46" s="66" customFormat="1" x14ac:dyDescent="0.2">
      <c r="A34" s="123"/>
      <c r="B34" s="124"/>
      <c r="C34" s="125"/>
      <c r="D34" s="125" t="s">
        <v>38</v>
      </c>
      <c r="E34" s="126">
        <f>SUM(E25:E30,E33)</f>
        <v>338</v>
      </c>
      <c r="F34" s="126">
        <f>SUM(F25:F30,F33)</f>
        <v>308</v>
      </c>
      <c r="G34" s="127">
        <f t="shared" si="0"/>
        <v>0.91124260355029585</v>
      </c>
      <c r="H34" s="129">
        <f t="shared" ref="H34:Y34" si="36">SUM(H25:H30,H33)</f>
        <v>226</v>
      </c>
      <c r="I34" s="129">
        <f t="shared" si="36"/>
        <v>32</v>
      </c>
      <c r="J34" s="129">
        <f t="shared" si="36"/>
        <v>50</v>
      </c>
      <c r="K34" s="129">
        <f t="shared" si="36"/>
        <v>13</v>
      </c>
      <c r="L34" s="129">
        <f t="shared" si="36"/>
        <v>15</v>
      </c>
      <c r="M34" s="129">
        <f t="shared" si="36"/>
        <v>16</v>
      </c>
      <c r="N34" s="128">
        <f t="shared" si="36"/>
        <v>1</v>
      </c>
      <c r="O34" s="128">
        <f t="shared" si="36"/>
        <v>0</v>
      </c>
      <c r="P34" s="129">
        <f t="shared" si="36"/>
        <v>5</v>
      </c>
      <c r="Q34" s="129">
        <f t="shared" si="36"/>
        <v>50</v>
      </c>
      <c r="R34" s="129">
        <f t="shared" si="36"/>
        <v>308</v>
      </c>
      <c r="S34" s="130">
        <f t="shared" si="36"/>
        <v>6</v>
      </c>
      <c r="T34" s="128">
        <f t="shared" si="36"/>
        <v>218</v>
      </c>
      <c r="U34" s="128">
        <f t="shared" si="36"/>
        <v>226</v>
      </c>
      <c r="V34" s="128">
        <f t="shared" si="36"/>
        <v>219</v>
      </c>
      <c r="W34" s="128">
        <f t="shared" si="36"/>
        <v>1</v>
      </c>
      <c r="X34" s="128">
        <f t="shared" si="36"/>
        <v>1</v>
      </c>
      <c r="Y34" s="128">
        <f t="shared" si="36"/>
        <v>226</v>
      </c>
      <c r="Z34" s="128">
        <f t="shared" si="9"/>
        <v>275</v>
      </c>
      <c r="AA34" s="131">
        <f t="shared" si="10"/>
        <v>0.82181818181818178</v>
      </c>
      <c r="AB34" s="132">
        <f t="shared" si="19"/>
        <v>269</v>
      </c>
      <c r="AC34" s="133">
        <f>SUM(AC25:AC30,AC33)</f>
        <v>171</v>
      </c>
      <c r="AD34" s="128">
        <f>SUM(AD25:AD30,AD33)</f>
        <v>54</v>
      </c>
      <c r="AE34" s="128">
        <f>SUM(AE25:AE30,AE33)</f>
        <v>1</v>
      </c>
      <c r="AF34" s="128">
        <f>SUM(AF25:AF30,AF33)</f>
        <v>226</v>
      </c>
      <c r="AG34" s="131">
        <f t="shared" si="11"/>
        <v>0.75663716814159288</v>
      </c>
      <c r="AH34" s="128">
        <f>SUM(AH25:AH30,AH33)</f>
        <v>147</v>
      </c>
      <c r="AI34" s="128">
        <f>SUM(AI25:AI30,AI33)</f>
        <v>79</v>
      </c>
      <c r="AJ34" s="128">
        <f>SUM(AJ25:AJ30,AJ33)</f>
        <v>226</v>
      </c>
      <c r="AK34" s="131">
        <f t="shared" si="12"/>
        <v>0.65044247787610621</v>
      </c>
      <c r="AL34" s="128">
        <f t="shared" ref="AL34:AR34" si="37">SUM(AL25:AL30,AL33)</f>
        <v>24</v>
      </c>
      <c r="AM34" s="128">
        <f t="shared" si="37"/>
        <v>16</v>
      </c>
      <c r="AN34" s="128">
        <f t="shared" si="37"/>
        <v>10</v>
      </c>
      <c r="AO34" s="128">
        <f t="shared" si="37"/>
        <v>171</v>
      </c>
      <c r="AP34" s="128">
        <f t="shared" si="37"/>
        <v>1</v>
      </c>
      <c r="AQ34" s="128">
        <f t="shared" si="37"/>
        <v>4</v>
      </c>
      <c r="AR34" s="128">
        <f t="shared" si="37"/>
        <v>226</v>
      </c>
      <c r="AT34" s="131" t="e">
        <f>(H34+I34+#REF!)/(E34-O34-N34)</f>
        <v>#REF!</v>
      </c>
    </row>
    <row r="35" spans="1:46" x14ac:dyDescent="0.2">
      <c r="A35" s="75">
        <v>3</v>
      </c>
      <c r="B35" s="76" t="s">
        <v>87</v>
      </c>
      <c r="C35" s="135">
        <v>3.1</v>
      </c>
      <c r="D35" s="136" t="s">
        <v>88</v>
      </c>
      <c r="E35" s="167">
        <v>44</v>
      </c>
      <c r="F35" s="167">
        <v>44</v>
      </c>
      <c r="G35" s="139">
        <f t="shared" si="0"/>
        <v>1</v>
      </c>
      <c r="H35" s="82">
        <v>33</v>
      </c>
      <c r="I35" s="82">
        <v>4</v>
      </c>
      <c r="J35" s="82">
        <v>7</v>
      </c>
      <c r="K35" s="82">
        <v>1</v>
      </c>
      <c r="L35" s="82">
        <v>2</v>
      </c>
      <c r="M35" s="82">
        <v>3</v>
      </c>
      <c r="N35" s="82">
        <v>0</v>
      </c>
      <c r="O35" s="82">
        <v>1</v>
      </c>
      <c r="P35" s="82">
        <v>0</v>
      </c>
      <c r="Q35" s="140">
        <f t="shared" si="5"/>
        <v>7</v>
      </c>
      <c r="R35" s="168">
        <f t="shared" ref="R35:R40" si="38">SUM(H35:J35)</f>
        <v>44</v>
      </c>
      <c r="S35" s="85">
        <v>0</v>
      </c>
      <c r="T35" s="82">
        <v>33</v>
      </c>
      <c r="U35" s="82">
        <f t="shared" si="6"/>
        <v>33</v>
      </c>
      <c r="V35" s="82">
        <f t="shared" ref="V35:V40" si="39">T35+W35</f>
        <v>33</v>
      </c>
      <c r="W35" s="82">
        <v>0</v>
      </c>
      <c r="X35" s="82">
        <v>0</v>
      </c>
      <c r="Y35" s="140">
        <f t="shared" si="8"/>
        <v>33</v>
      </c>
      <c r="Z35" s="140">
        <f t="shared" si="9"/>
        <v>39</v>
      </c>
      <c r="AA35" s="90">
        <f t="shared" si="10"/>
        <v>0.84615384615384615</v>
      </c>
      <c r="AB35" s="142">
        <f t="shared" si="19"/>
        <v>39</v>
      </c>
      <c r="AC35" s="88">
        <v>27</v>
      </c>
      <c r="AD35" s="82">
        <v>6</v>
      </c>
      <c r="AE35" s="82">
        <v>0</v>
      </c>
      <c r="AF35" s="140">
        <f t="shared" ref="AF35:AF40" si="40">SUM(AC35:AD35)</f>
        <v>33</v>
      </c>
      <c r="AG35" s="90">
        <f t="shared" si="11"/>
        <v>0.81818181818181823</v>
      </c>
      <c r="AH35" s="82">
        <v>21</v>
      </c>
      <c r="AI35" s="82">
        <v>12</v>
      </c>
      <c r="AJ35" s="140">
        <f t="shared" ref="AJ35:AJ40" si="41">SUM(AH35:AI35)</f>
        <v>33</v>
      </c>
      <c r="AK35" s="90">
        <f t="shared" si="12"/>
        <v>0.63636363636363635</v>
      </c>
      <c r="AL35" s="82">
        <v>0</v>
      </c>
      <c r="AM35" s="82">
        <v>3</v>
      </c>
      <c r="AN35" s="82">
        <v>0</v>
      </c>
      <c r="AO35" s="82">
        <v>30</v>
      </c>
      <c r="AP35" s="82">
        <v>0</v>
      </c>
      <c r="AQ35" s="82">
        <v>0</v>
      </c>
      <c r="AR35" s="140">
        <f t="shared" ref="AR35:AR40" si="42">SUM(AL35:AQ35)</f>
        <v>33</v>
      </c>
      <c r="AT35" s="90" t="e">
        <f>(H35+I35+#REF!)/(E35-O35-N35)</f>
        <v>#REF!</v>
      </c>
    </row>
    <row r="36" spans="1:46" x14ac:dyDescent="0.2">
      <c r="A36" s="91"/>
      <c r="B36" s="92"/>
      <c r="C36" s="145">
        <v>3.2</v>
      </c>
      <c r="D36" s="146" t="s">
        <v>89</v>
      </c>
      <c r="E36" s="167">
        <v>105</v>
      </c>
      <c r="F36" s="167">
        <v>95</v>
      </c>
      <c r="G36" s="148">
        <f t="shared" si="0"/>
        <v>0.90476190476190477</v>
      </c>
      <c r="H36" s="82">
        <v>84</v>
      </c>
      <c r="I36" s="82">
        <v>0</v>
      </c>
      <c r="J36" s="82">
        <v>11</v>
      </c>
      <c r="K36" s="82">
        <v>3</v>
      </c>
      <c r="L36" s="82">
        <v>4</v>
      </c>
      <c r="M36" s="82">
        <v>1</v>
      </c>
      <c r="N36" s="82">
        <v>1</v>
      </c>
      <c r="O36" s="82">
        <v>0</v>
      </c>
      <c r="P36" s="82">
        <v>2</v>
      </c>
      <c r="Q36" s="82">
        <f t="shared" si="5"/>
        <v>11</v>
      </c>
      <c r="R36" s="149">
        <f t="shared" si="38"/>
        <v>95</v>
      </c>
      <c r="S36" s="85">
        <v>1</v>
      </c>
      <c r="T36" s="82">
        <v>83</v>
      </c>
      <c r="U36" s="82">
        <f t="shared" si="6"/>
        <v>84</v>
      </c>
      <c r="V36" s="82">
        <f t="shared" si="39"/>
        <v>83</v>
      </c>
      <c r="W36" s="82">
        <v>0</v>
      </c>
      <c r="X36" s="82">
        <v>0</v>
      </c>
      <c r="Y36" s="82">
        <f t="shared" si="8"/>
        <v>84</v>
      </c>
      <c r="Z36" s="82">
        <f t="shared" si="9"/>
        <v>94</v>
      </c>
      <c r="AA36" s="101">
        <f t="shared" si="10"/>
        <v>0.8936170212765957</v>
      </c>
      <c r="AB36" s="150">
        <f t="shared" si="19"/>
        <v>93</v>
      </c>
      <c r="AC36" s="88">
        <v>61</v>
      </c>
      <c r="AD36" s="82">
        <v>23</v>
      </c>
      <c r="AE36" s="82">
        <v>0</v>
      </c>
      <c r="AF36" s="82">
        <f t="shared" si="40"/>
        <v>84</v>
      </c>
      <c r="AG36" s="101">
        <f t="shared" si="11"/>
        <v>0.72619047619047616</v>
      </c>
      <c r="AH36" s="82">
        <v>82</v>
      </c>
      <c r="AI36" s="82">
        <v>2</v>
      </c>
      <c r="AJ36" s="82">
        <f t="shared" si="41"/>
        <v>84</v>
      </c>
      <c r="AK36" s="101">
        <f t="shared" si="12"/>
        <v>0.97619047619047616</v>
      </c>
      <c r="AL36" s="82">
        <v>1</v>
      </c>
      <c r="AM36" s="82">
        <v>2</v>
      </c>
      <c r="AN36" s="82">
        <v>0</v>
      </c>
      <c r="AO36" s="82">
        <v>80</v>
      </c>
      <c r="AP36" s="82">
        <v>1</v>
      </c>
      <c r="AQ36" s="82">
        <v>0</v>
      </c>
      <c r="AR36" s="82">
        <f t="shared" si="42"/>
        <v>84</v>
      </c>
      <c r="AT36" s="101" t="e">
        <f>(H36+I36+#REF!)/(E36-O36-N36)</f>
        <v>#REF!</v>
      </c>
    </row>
    <row r="37" spans="1:46" x14ac:dyDescent="0.2">
      <c r="A37" s="91"/>
      <c r="B37" s="92"/>
      <c r="C37" s="145">
        <v>3.3</v>
      </c>
      <c r="D37" s="146" t="s">
        <v>90</v>
      </c>
      <c r="E37" s="167">
        <v>89</v>
      </c>
      <c r="F37" s="167">
        <v>72</v>
      </c>
      <c r="G37" s="148">
        <f t="shared" si="0"/>
        <v>0.8089887640449438</v>
      </c>
      <c r="H37" s="82">
        <v>53</v>
      </c>
      <c r="I37" s="82">
        <v>2</v>
      </c>
      <c r="J37" s="82">
        <v>17</v>
      </c>
      <c r="K37" s="82">
        <v>3</v>
      </c>
      <c r="L37" s="82">
        <v>6</v>
      </c>
      <c r="M37" s="82">
        <v>4</v>
      </c>
      <c r="N37" s="82">
        <v>3</v>
      </c>
      <c r="O37" s="82">
        <v>0</v>
      </c>
      <c r="P37" s="82">
        <v>1</v>
      </c>
      <c r="Q37" s="82">
        <f t="shared" si="5"/>
        <v>17</v>
      </c>
      <c r="R37" s="149">
        <f t="shared" si="38"/>
        <v>72</v>
      </c>
      <c r="S37" s="85">
        <v>0</v>
      </c>
      <c r="T37" s="82">
        <v>53</v>
      </c>
      <c r="U37" s="82">
        <f t="shared" si="6"/>
        <v>53</v>
      </c>
      <c r="V37" s="82">
        <f t="shared" si="39"/>
        <v>53</v>
      </c>
      <c r="W37" s="82">
        <v>0</v>
      </c>
      <c r="X37" s="82">
        <v>0</v>
      </c>
      <c r="Y37" s="82">
        <f t="shared" si="8"/>
        <v>53</v>
      </c>
      <c r="Z37" s="82">
        <f t="shared" si="9"/>
        <v>67</v>
      </c>
      <c r="AA37" s="101">
        <f t="shared" si="10"/>
        <v>0.79104477611940294</v>
      </c>
      <c r="AB37" s="150">
        <f t="shared" si="19"/>
        <v>67</v>
      </c>
      <c r="AC37" s="88">
        <v>39</v>
      </c>
      <c r="AD37" s="82">
        <v>14</v>
      </c>
      <c r="AE37" s="82">
        <v>0</v>
      </c>
      <c r="AF37" s="82">
        <f t="shared" si="40"/>
        <v>53</v>
      </c>
      <c r="AG37" s="101">
        <f t="shared" si="11"/>
        <v>0.73584905660377353</v>
      </c>
      <c r="AH37" s="82">
        <v>48</v>
      </c>
      <c r="AI37" s="82">
        <v>5</v>
      </c>
      <c r="AJ37" s="82">
        <f t="shared" si="41"/>
        <v>53</v>
      </c>
      <c r="AK37" s="101">
        <f t="shared" si="12"/>
        <v>0.90566037735849059</v>
      </c>
      <c r="AL37" s="82">
        <v>1</v>
      </c>
      <c r="AM37" s="82">
        <v>2</v>
      </c>
      <c r="AN37" s="82">
        <v>1</v>
      </c>
      <c r="AO37" s="82">
        <v>49</v>
      </c>
      <c r="AP37" s="82">
        <v>0</v>
      </c>
      <c r="AQ37" s="82">
        <v>0</v>
      </c>
      <c r="AR37" s="82">
        <f t="shared" si="42"/>
        <v>53</v>
      </c>
      <c r="AT37" s="101" t="e">
        <f>(H37+I37+#REF!)/(E37-O37-N37)</f>
        <v>#REF!</v>
      </c>
    </row>
    <row r="38" spans="1:46" x14ac:dyDescent="0.2">
      <c r="A38" s="91"/>
      <c r="B38" s="92"/>
      <c r="C38" s="145">
        <v>3.4</v>
      </c>
      <c r="D38" s="146" t="s">
        <v>91</v>
      </c>
      <c r="E38" s="167">
        <v>90</v>
      </c>
      <c r="F38" s="167">
        <v>85</v>
      </c>
      <c r="G38" s="148">
        <f t="shared" si="0"/>
        <v>0.94444444444444442</v>
      </c>
      <c r="H38" s="82">
        <v>73</v>
      </c>
      <c r="I38" s="82">
        <v>2</v>
      </c>
      <c r="J38" s="82">
        <v>10</v>
      </c>
      <c r="K38" s="82">
        <v>4</v>
      </c>
      <c r="L38" s="82">
        <v>3</v>
      </c>
      <c r="M38" s="82">
        <v>1</v>
      </c>
      <c r="N38" s="82">
        <v>0</v>
      </c>
      <c r="O38" s="82">
        <v>0</v>
      </c>
      <c r="P38" s="82">
        <v>2</v>
      </c>
      <c r="Q38" s="82">
        <f t="shared" si="5"/>
        <v>10</v>
      </c>
      <c r="R38" s="149">
        <f t="shared" si="38"/>
        <v>85</v>
      </c>
      <c r="S38" s="85">
        <v>0</v>
      </c>
      <c r="T38" s="82">
        <v>72</v>
      </c>
      <c r="U38" s="82">
        <f t="shared" si="6"/>
        <v>73</v>
      </c>
      <c r="V38" s="82">
        <f t="shared" si="39"/>
        <v>73</v>
      </c>
      <c r="W38" s="82">
        <v>1</v>
      </c>
      <c r="X38" s="82">
        <v>0</v>
      </c>
      <c r="Y38" s="82">
        <f t="shared" si="8"/>
        <v>73</v>
      </c>
      <c r="Z38" s="82">
        <f t="shared" si="9"/>
        <v>83</v>
      </c>
      <c r="AA38" s="101">
        <f t="shared" si="10"/>
        <v>0.87951807228915657</v>
      </c>
      <c r="AB38" s="150">
        <f t="shared" si="19"/>
        <v>83</v>
      </c>
      <c r="AC38" s="88">
        <v>73</v>
      </c>
      <c r="AD38" s="82">
        <v>0</v>
      </c>
      <c r="AE38" s="82">
        <v>0</v>
      </c>
      <c r="AF38" s="82">
        <f t="shared" si="40"/>
        <v>73</v>
      </c>
      <c r="AG38" s="101">
        <f t="shared" si="11"/>
        <v>1</v>
      </c>
      <c r="AH38" s="82">
        <v>67</v>
      </c>
      <c r="AI38" s="82">
        <v>6</v>
      </c>
      <c r="AJ38" s="82">
        <f t="shared" si="41"/>
        <v>73</v>
      </c>
      <c r="AK38" s="101">
        <f t="shared" si="12"/>
        <v>0.9178082191780822</v>
      </c>
      <c r="AL38" s="82">
        <v>2</v>
      </c>
      <c r="AM38" s="82">
        <v>1</v>
      </c>
      <c r="AN38" s="82">
        <v>1</v>
      </c>
      <c r="AO38" s="82">
        <v>69</v>
      </c>
      <c r="AP38" s="82">
        <v>0</v>
      </c>
      <c r="AQ38" s="82">
        <v>0</v>
      </c>
      <c r="AR38" s="82">
        <f t="shared" si="42"/>
        <v>73</v>
      </c>
      <c r="AT38" s="101" t="e">
        <f>(H38+I38+#REF!)/(E38-O38-N38)</f>
        <v>#REF!</v>
      </c>
    </row>
    <row r="39" spans="1:46" x14ac:dyDescent="0.2">
      <c r="A39" s="91"/>
      <c r="B39" s="92"/>
      <c r="C39" s="145">
        <v>3.5</v>
      </c>
      <c r="D39" s="146" t="s">
        <v>92</v>
      </c>
      <c r="E39" s="167">
        <v>82</v>
      </c>
      <c r="F39" s="167">
        <v>75</v>
      </c>
      <c r="G39" s="148">
        <f t="shared" si="0"/>
        <v>0.91463414634146345</v>
      </c>
      <c r="H39" s="82">
        <v>65</v>
      </c>
      <c r="I39" s="82">
        <v>1</v>
      </c>
      <c r="J39" s="82">
        <v>9</v>
      </c>
      <c r="K39" s="82">
        <v>3</v>
      </c>
      <c r="L39" s="82">
        <v>2</v>
      </c>
      <c r="M39" s="82">
        <v>1</v>
      </c>
      <c r="N39" s="82">
        <v>0</v>
      </c>
      <c r="O39" s="82">
        <v>1</v>
      </c>
      <c r="P39" s="82">
        <v>2</v>
      </c>
      <c r="Q39" s="82">
        <f t="shared" si="5"/>
        <v>9</v>
      </c>
      <c r="R39" s="149">
        <f t="shared" si="38"/>
        <v>75</v>
      </c>
      <c r="S39" s="85">
        <v>1</v>
      </c>
      <c r="T39" s="82">
        <v>64</v>
      </c>
      <c r="U39" s="82">
        <f t="shared" si="6"/>
        <v>65</v>
      </c>
      <c r="V39" s="82">
        <f t="shared" si="39"/>
        <v>64</v>
      </c>
      <c r="W39" s="82">
        <v>0</v>
      </c>
      <c r="X39" s="82">
        <v>0</v>
      </c>
      <c r="Y39" s="82">
        <f t="shared" si="8"/>
        <v>65</v>
      </c>
      <c r="Z39" s="82">
        <f t="shared" si="9"/>
        <v>73</v>
      </c>
      <c r="AA39" s="101">
        <f t="shared" si="10"/>
        <v>0.8904109589041096</v>
      </c>
      <c r="AB39" s="150">
        <f t="shared" si="19"/>
        <v>72</v>
      </c>
      <c r="AC39" s="88">
        <v>53</v>
      </c>
      <c r="AD39" s="82">
        <v>12</v>
      </c>
      <c r="AE39" s="82">
        <v>0</v>
      </c>
      <c r="AF39" s="82">
        <f t="shared" si="40"/>
        <v>65</v>
      </c>
      <c r="AG39" s="101">
        <f t="shared" si="11"/>
        <v>0.81538461538461537</v>
      </c>
      <c r="AH39" s="82">
        <v>62</v>
      </c>
      <c r="AI39" s="82">
        <v>3</v>
      </c>
      <c r="AJ39" s="82">
        <f t="shared" si="41"/>
        <v>65</v>
      </c>
      <c r="AK39" s="101">
        <f t="shared" si="12"/>
        <v>0.9538461538461539</v>
      </c>
      <c r="AL39" s="82">
        <v>3</v>
      </c>
      <c r="AM39" s="82">
        <v>1</v>
      </c>
      <c r="AN39" s="82">
        <v>1</v>
      </c>
      <c r="AO39" s="82">
        <v>59</v>
      </c>
      <c r="AP39" s="82">
        <v>0</v>
      </c>
      <c r="AQ39" s="82">
        <v>1</v>
      </c>
      <c r="AR39" s="82">
        <f t="shared" si="42"/>
        <v>65</v>
      </c>
      <c r="AT39" s="101" t="e">
        <f>(H39+I39+#REF!)/(E39-O39-N39)</f>
        <v>#REF!</v>
      </c>
    </row>
    <row r="40" spans="1:46" x14ac:dyDescent="0.2">
      <c r="A40" s="91"/>
      <c r="B40" s="92"/>
      <c r="C40" s="145">
        <v>3.6</v>
      </c>
      <c r="D40" s="146" t="s">
        <v>93</v>
      </c>
      <c r="E40" s="167">
        <v>11</v>
      </c>
      <c r="F40" s="167">
        <v>11</v>
      </c>
      <c r="G40" s="148">
        <f t="shared" si="0"/>
        <v>1</v>
      </c>
      <c r="H40" s="82">
        <v>5</v>
      </c>
      <c r="I40" s="82">
        <v>2</v>
      </c>
      <c r="J40" s="82">
        <v>4</v>
      </c>
      <c r="K40" s="82">
        <v>1</v>
      </c>
      <c r="L40" s="82">
        <v>3</v>
      </c>
      <c r="M40" s="82">
        <v>0</v>
      </c>
      <c r="N40" s="82">
        <v>0</v>
      </c>
      <c r="O40" s="82">
        <v>0</v>
      </c>
      <c r="P40" s="82">
        <v>0</v>
      </c>
      <c r="Q40" s="82">
        <f t="shared" si="5"/>
        <v>4</v>
      </c>
      <c r="R40" s="149">
        <f t="shared" si="38"/>
        <v>11</v>
      </c>
      <c r="S40" s="85">
        <v>0</v>
      </c>
      <c r="T40" s="82">
        <v>5</v>
      </c>
      <c r="U40" s="82">
        <f t="shared" si="6"/>
        <v>5</v>
      </c>
      <c r="V40" s="82">
        <f t="shared" si="39"/>
        <v>5</v>
      </c>
      <c r="W40" s="82">
        <v>0</v>
      </c>
      <c r="X40" s="82">
        <v>0</v>
      </c>
      <c r="Y40" s="82">
        <f t="shared" si="8"/>
        <v>5</v>
      </c>
      <c r="Z40" s="82">
        <f t="shared" si="9"/>
        <v>9</v>
      </c>
      <c r="AA40" s="101">
        <f t="shared" si="10"/>
        <v>0.55555555555555558</v>
      </c>
      <c r="AB40" s="150">
        <f t="shared" si="19"/>
        <v>9</v>
      </c>
      <c r="AC40" s="88">
        <v>4</v>
      </c>
      <c r="AD40" s="82">
        <v>1</v>
      </c>
      <c r="AE40" s="82">
        <v>0</v>
      </c>
      <c r="AF40" s="82">
        <f t="shared" si="40"/>
        <v>5</v>
      </c>
      <c r="AG40" s="101">
        <f t="shared" si="11"/>
        <v>0.8</v>
      </c>
      <c r="AH40" s="82">
        <v>3</v>
      </c>
      <c r="AI40" s="82">
        <v>2</v>
      </c>
      <c r="AJ40" s="82">
        <f t="shared" si="41"/>
        <v>5</v>
      </c>
      <c r="AK40" s="101">
        <f t="shared" si="12"/>
        <v>0.6</v>
      </c>
      <c r="AL40" s="82">
        <v>2</v>
      </c>
      <c r="AM40" s="82">
        <v>1</v>
      </c>
      <c r="AN40" s="82">
        <v>0</v>
      </c>
      <c r="AO40" s="82">
        <v>2</v>
      </c>
      <c r="AP40" s="82">
        <v>0</v>
      </c>
      <c r="AQ40" s="82">
        <v>0</v>
      </c>
      <c r="AR40" s="82">
        <f t="shared" si="42"/>
        <v>5</v>
      </c>
      <c r="AT40" s="101" t="e">
        <f>(H40+I40+#REF!)/(E40-O40-N40)</f>
        <v>#REF!</v>
      </c>
    </row>
    <row r="41" spans="1:46" s="66" customFormat="1" x14ac:dyDescent="0.2">
      <c r="A41" s="123"/>
      <c r="B41" s="124"/>
      <c r="C41" s="125"/>
      <c r="D41" s="125" t="s">
        <v>38</v>
      </c>
      <c r="E41" s="126">
        <f>SUM(E35:E40)</f>
        <v>421</v>
      </c>
      <c r="F41" s="126">
        <f>SUM(F35:F40)</f>
        <v>382</v>
      </c>
      <c r="G41" s="127">
        <f t="shared" si="0"/>
        <v>0.90736342042755347</v>
      </c>
      <c r="H41" s="128">
        <f t="shared" ref="H41:AT41" si="43">SUM(H35:H40)</f>
        <v>313</v>
      </c>
      <c r="I41" s="128">
        <f t="shared" si="43"/>
        <v>11</v>
      </c>
      <c r="J41" s="128">
        <f t="shared" si="43"/>
        <v>58</v>
      </c>
      <c r="K41" s="128">
        <f t="shared" si="43"/>
        <v>15</v>
      </c>
      <c r="L41" s="128">
        <f t="shared" si="43"/>
        <v>20</v>
      </c>
      <c r="M41" s="128">
        <f t="shared" si="43"/>
        <v>10</v>
      </c>
      <c r="N41" s="128">
        <f t="shared" si="43"/>
        <v>4</v>
      </c>
      <c r="O41" s="128">
        <f t="shared" si="43"/>
        <v>2</v>
      </c>
      <c r="P41" s="128">
        <f t="shared" si="43"/>
        <v>7</v>
      </c>
      <c r="Q41" s="128">
        <f t="shared" si="43"/>
        <v>58</v>
      </c>
      <c r="R41" s="129">
        <f t="shared" si="43"/>
        <v>382</v>
      </c>
      <c r="S41" s="130">
        <f t="shared" si="43"/>
        <v>2</v>
      </c>
      <c r="T41" s="128">
        <f t="shared" si="43"/>
        <v>310</v>
      </c>
      <c r="U41" s="128">
        <f t="shared" si="43"/>
        <v>313</v>
      </c>
      <c r="V41" s="128">
        <f t="shared" si="43"/>
        <v>311</v>
      </c>
      <c r="W41" s="128">
        <f t="shared" si="43"/>
        <v>1</v>
      </c>
      <c r="X41" s="128">
        <f t="shared" si="43"/>
        <v>0</v>
      </c>
      <c r="Y41" s="128">
        <f t="shared" si="43"/>
        <v>313</v>
      </c>
      <c r="Z41" s="128">
        <f t="shared" si="9"/>
        <v>365</v>
      </c>
      <c r="AA41" s="131">
        <f t="shared" si="10"/>
        <v>0.8575342465753425</v>
      </c>
      <c r="AB41" s="132">
        <f t="shared" si="19"/>
        <v>363</v>
      </c>
      <c r="AC41" s="133">
        <f t="shared" si="43"/>
        <v>257</v>
      </c>
      <c r="AD41" s="128">
        <f t="shared" si="43"/>
        <v>56</v>
      </c>
      <c r="AE41" s="128">
        <f t="shared" si="43"/>
        <v>0</v>
      </c>
      <c r="AF41" s="128">
        <f t="shared" si="43"/>
        <v>313</v>
      </c>
      <c r="AG41" s="131">
        <f t="shared" si="11"/>
        <v>0.82108626198083068</v>
      </c>
      <c r="AH41" s="128">
        <f t="shared" si="43"/>
        <v>283</v>
      </c>
      <c r="AI41" s="128">
        <f t="shared" si="43"/>
        <v>30</v>
      </c>
      <c r="AJ41" s="128">
        <f t="shared" si="43"/>
        <v>313</v>
      </c>
      <c r="AK41" s="131">
        <f t="shared" si="12"/>
        <v>0.90415335463258784</v>
      </c>
      <c r="AL41" s="128">
        <f t="shared" si="43"/>
        <v>9</v>
      </c>
      <c r="AM41" s="128">
        <f t="shared" si="43"/>
        <v>10</v>
      </c>
      <c r="AN41" s="128">
        <f t="shared" si="43"/>
        <v>3</v>
      </c>
      <c r="AO41" s="128">
        <f t="shared" si="43"/>
        <v>289</v>
      </c>
      <c r="AP41" s="128">
        <f t="shared" si="43"/>
        <v>1</v>
      </c>
      <c r="AQ41" s="128">
        <f t="shared" si="43"/>
        <v>1</v>
      </c>
      <c r="AR41" s="128">
        <f t="shared" si="43"/>
        <v>313</v>
      </c>
      <c r="AS41" s="66">
        <f t="shared" si="43"/>
        <v>0</v>
      </c>
      <c r="AT41" s="131" t="e">
        <f t="shared" si="43"/>
        <v>#REF!</v>
      </c>
    </row>
    <row r="42" spans="1:46" ht="21" customHeight="1" x14ac:dyDescent="0.2">
      <c r="A42" s="169">
        <v>4</v>
      </c>
      <c r="B42" s="170" t="s">
        <v>94</v>
      </c>
      <c r="C42" s="171"/>
      <c r="D42" s="172" t="s">
        <v>95</v>
      </c>
      <c r="E42" s="167">
        <v>51</v>
      </c>
      <c r="F42" s="167">
        <v>41</v>
      </c>
      <c r="G42" s="173">
        <f>+F42/E42</f>
        <v>0.80392156862745101</v>
      </c>
      <c r="H42" s="82">
        <v>28</v>
      </c>
      <c r="I42" s="82">
        <v>0</v>
      </c>
      <c r="J42" s="82">
        <v>13</v>
      </c>
      <c r="K42" s="82">
        <v>7</v>
      </c>
      <c r="L42" s="82">
        <v>6</v>
      </c>
      <c r="M42" s="82">
        <v>0</v>
      </c>
      <c r="N42" s="82">
        <v>0</v>
      </c>
      <c r="O42" s="82">
        <v>0</v>
      </c>
      <c r="P42" s="82">
        <v>0</v>
      </c>
      <c r="Q42" s="174">
        <f t="shared" si="5"/>
        <v>13</v>
      </c>
      <c r="R42" s="175">
        <f>SUM(H42:J42)</f>
        <v>41</v>
      </c>
      <c r="S42" s="176">
        <v>1</v>
      </c>
      <c r="T42" s="82">
        <v>27</v>
      </c>
      <c r="U42" s="82">
        <f t="shared" si="6"/>
        <v>28</v>
      </c>
      <c r="V42" s="82">
        <f>T42+W42</f>
        <v>27</v>
      </c>
      <c r="W42" s="82">
        <v>0</v>
      </c>
      <c r="X42" s="174">
        <v>0</v>
      </c>
      <c r="Y42" s="174">
        <f t="shared" si="8"/>
        <v>28</v>
      </c>
      <c r="Z42" s="174">
        <f>+F42-N42-O42-I42</f>
        <v>41</v>
      </c>
      <c r="AA42" s="177">
        <f t="shared" si="10"/>
        <v>0.68292682926829273</v>
      </c>
      <c r="AB42" s="178">
        <f t="shared" si="19"/>
        <v>40</v>
      </c>
      <c r="AC42" s="88">
        <v>20</v>
      </c>
      <c r="AD42" s="82">
        <v>8</v>
      </c>
      <c r="AE42" s="82">
        <v>0</v>
      </c>
      <c r="AF42" s="174">
        <f>SUM(AC42:AD42)</f>
        <v>28</v>
      </c>
      <c r="AG42" s="177">
        <f t="shared" si="11"/>
        <v>0.7142857142857143</v>
      </c>
      <c r="AH42" s="82">
        <v>15</v>
      </c>
      <c r="AI42" s="82">
        <v>13</v>
      </c>
      <c r="AJ42" s="174">
        <f>SUM(AH42:AI42)</f>
        <v>28</v>
      </c>
      <c r="AK42" s="177">
        <f t="shared" si="12"/>
        <v>0.5357142857142857</v>
      </c>
      <c r="AL42" s="82">
        <v>2</v>
      </c>
      <c r="AM42" s="82">
        <v>3</v>
      </c>
      <c r="AN42" s="82">
        <v>2</v>
      </c>
      <c r="AO42" s="82">
        <v>21</v>
      </c>
      <c r="AP42" s="174">
        <v>0</v>
      </c>
      <c r="AQ42" s="174">
        <v>0</v>
      </c>
      <c r="AR42" s="174">
        <f>SUM(AL42:AQ42)</f>
        <v>28</v>
      </c>
      <c r="AT42" s="177" t="e">
        <f>(H42+I42+#REF!)/(E42-O42-N42)</f>
        <v>#REF!</v>
      </c>
    </row>
    <row r="43" spans="1:46" s="66" customFormat="1" x14ac:dyDescent="0.2">
      <c r="A43" s="123"/>
      <c r="B43" s="179"/>
      <c r="C43" s="180"/>
      <c r="D43" s="125" t="s">
        <v>38</v>
      </c>
      <c r="E43" s="126">
        <f>SUM(E42)</f>
        <v>51</v>
      </c>
      <c r="F43" s="126">
        <f>SUM(F42)</f>
        <v>41</v>
      </c>
      <c r="G43" s="127">
        <f>+F43/E43</f>
        <v>0.80392156862745101</v>
      </c>
      <c r="H43" s="126">
        <f>SUM(H42)</f>
        <v>28</v>
      </c>
      <c r="I43" s="126">
        <f t="shared" ref="I43:Y43" si="44">SUM(I42)</f>
        <v>0</v>
      </c>
      <c r="J43" s="126">
        <f t="shared" si="44"/>
        <v>13</v>
      </c>
      <c r="K43" s="126">
        <f t="shared" si="44"/>
        <v>7</v>
      </c>
      <c r="L43" s="126">
        <f t="shared" si="44"/>
        <v>6</v>
      </c>
      <c r="M43" s="126">
        <f t="shared" si="44"/>
        <v>0</v>
      </c>
      <c r="N43" s="126">
        <f t="shared" si="44"/>
        <v>0</v>
      </c>
      <c r="O43" s="126">
        <f t="shared" si="44"/>
        <v>0</v>
      </c>
      <c r="P43" s="126">
        <f t="shared" si="44"/>
        <v>0</v>
      </c>
      <c r="Q43" s="126">
        <f t="shared" si="44"/>
        <v>13</v>
      </c>
      <c r="R43" s="129">
        <f t="shared" si="44"/>
        <v>41</v>
      </c>
      <c r="S43" s="181">
        <f t="shared" si="44"/>
        <v>1</v>
      </c>
      <c r="T43" s="126">
        <f t="shared" si="44"/>
        <v>27</v>
      </c>
      <c r="U43" s="126">
        <f t="shared" si="44"/>
        <v>28</v>
      </c>
      <c r="V43" s="126">
        <f t="shared" si="44"/>
        <v>27</v>
      </c>
      <c r="W43" s="126">
        <f t="shared" si="44"/>
        <v>0</v>
      </c>
      <c r="X43" s="126">
        <f t="shared" si="44"/>
        <v>0</v>
      </c>
      <c r="Y43" s="126">
        <f t="shared" si="44"/>
        <v>28</v>
      </c>
      <c r="Z43" s="128">
        <f t="shared" ref="Z43" si="45">+F43-N43-O43-I43</f>
        <v>41</v>
      </c>
      <c r="AA43" s="131">
        <f t="shared" si="10"/>
        <v>0.68292682926829273</v>
      </c>
      <c r="AB43" s="132">
        <f t="shared" si="19"/>
        <v>40</v>
      </c>
      <c r="AC43" s="133">
        <f>SUM(AC42)</f>
        <v>20</v>
      </c>
      <c r="AD43" s="128">
        <f>SUM(AD42)</f>
        <v>8</v>
      </c>
      <c r="AE43" s="128">
        <f>SUM(AE42)</f>
        <v>0</v>
      </c>
      <c r="AF43" s="128">
        <f>SUM(AF42)</f>
        <v>28</v>
      </c>
      <c r="AG43" s="131">
        <f t="shared" si="11"/>
        <v>0.7142857142857143</v>
      </c>
      <c r="AH43" s="128">
        <f>SUM(AH42)</f>
        <v>15</v>
      </c>
      <c r="AI43" s="128">
        <f>SUM(AI42)</f>
        <v>13</v>
      </c>
      <c r="AJ43" s="128">
        <f>SUM(AJ42)</f>
        <v>28</v>
      </c>
      <c r="AK43" s="131">
        <f t="shared" si="12"/>
        <v>0.5357142857142857</v>
      </c>
      <c r="AL43" s="128">
        <f t="shared" ref="AL43:AR43" si="46">SUM(AL42)</f>
        <v>2</v>
      </c>
      <c r="AM43" s="128">
        <f t="shared" si="46"/>
        <v>3</v>
      </c>
      <c r="AN43" s="128">
        <f t="shared" si="46"/>
        <v>2</v>
      </c>
      <c r="AO43" s="128">
        <f t="shared" si="46"/>
        <v>21</v>
      </c>
      <c r="AP43" s="128">
        <f t="shared" si="46"/>
        <v>0</v>
      </c>
      <c r="AQ43" s="128">
        <f t="shared" si="46"/>
        <v>0</v>
      </c>
      <c r="AR43" s="128">
        <f t="shared" si="46"/>
        <v>28</v>
      </c>
      <c r="AT43" s="131" t="e">
        <f>(H43+I43+#REF!)/(E43-O43-N43)</f>
        <v>#REF!</v>
      </c>
    </row>
    <row r="44" spans="1:46" x14ac:dyDescent="0.2">
      <c r="A44" s="182">
        <v>5</v>
      </c>
      <c r="B44" s="183" t="s">
        <v>96</v>
      </c>
      <c r="C44" s="135">
        <v>5.0999999999999996</v>
      </c>
      <c r="D44" s="136" t="s">
        <v>97</v>
      </c>
      <c r="E44" s="167">
        <v>0</v>
      </c>
      <c r="F44" s="167">
        <v>0</v>
      </c>
      <c r="G44" s="127" t="e">
        <f t="shared" si="0"/>
        <v>#DIV/0!</v>
      </c>
      <c r="H44" s="184">
        <v>0</v>
      </c>
      <c r="I44" s="184">
        <v>0</v>
      </c>
      <c r="J44" s="184">
        <v>0</v>
      </c>
      <c r="K44" s="185">
        <v>0</v>
      </c>
      <c r="L44" s="185">
        <v>0</v>
      </c>
      <c r="M44" s="185">
        <v>0</v>
      </c>
      <c r="N44" s="185">
        <v>0</v>
      </c>
      <c r="O44" s="185">
        <v>0</v>
      </c>
      <c r="P44" s="82">
        <v>0</v>
      </c>
      <c r="Q44" s="140">
        <f t="shared" si="5"/>
        <v>0</v>
      </c>
      <c r="R44" s="141">
        <f>SUM(H44:J44)</f>
        <v>0</v>
      </c>
      <c r="S44" s="186">
        <v>0</v>
      </c>
      <c r="T44" s="82">
        <v>0</v>
      </c>
      <c r="U44" s="82">
        <f t="shared" si="6"/>
        <v>0</v>
      </c>
      <c r="V44" s="82">
        <f>T44+W44</f>
        <v>0</v>
      </c>
      <c r="W44" s="82">
        <v>0</v>
      </c>
      <c r="X44" s="140">
        <v>0</v>
      </c>
      <c r="Y44" s="82">
        <f t="shared" si="8"/>
        <v>0</v>
      </c>
      <c r="Z44" s="143">
        <f>+F44-N44-O44-I44</f>
        <v>0</v>
      </c>
      <c r="AA44" s="90" t="e">
        <f t="shared" si="10"/>
        <v>#DIV/0!</v>
      </c>
      <c r="AB44" s="142">
        <f t="shared" si="19"/>
        <v>0</v>
      </c>
      <c r="AC44" s="88">
        <v>0</v>
      </c>
      <c r="AD44" s="82">
        <v>0</v>
      </c>
      <c r="AE44" s="143"/>
      <c r="AF44" s="140">
        <f>SUM(AC44:AD44)</f>
        <v>0</v>
      </c>
      <c r="AG44" s="90" t="e">
        <f t="shared" si="11"/>
        <v>#DIV/0!</v>
      </c>
      <c r="AH44" s="82">
        <v>0</v>
      </c>
      <c r="AI44" s="140">
        <v>0</v>
      </c>
      <c r="AJ44" s="140">
        <f>SUM(AH44:AI44)</f>
        <v>0</v>
      </c>
      <c r="AK44" s="90" t="e">
        <f t="shared" si="12"/>
        <v>#DIV/0!</v>
      </c>
      <c r="AL44" s="82">
        <v>0</v>
      </c>
      <c r="AM44" s="82">
        <v>0</v>
      </c>
      <c r="AN44" s="82">
        <v>0</v>
      </c>
      <c r="AO44" s="82">
        <v>0</v>
      </c>
      <c r="AP44" s="82">
        <v>0</v>
      </c>
      <c r="AQ44" s="82">
        <v>0</v>
      </c>
      <c r="AR44" s="140">
        <f>SUM(AL44:AQ44)</f>
        <v>0</v>
      </c>
      <c r="AT44" s="90" t="e">
        <f>(H44+I44+#REF!)/(E44-O44-N44)</f>
        <v>#REF!</v>
      </c>
    </row>
    <row r="45" spans="1:46" s="66" customFormat="1" x14ac:dyDescent="0.2">
      <c r="A45" s="123"/>
      <c r="B45" s="124"/>
      <c r="C45" s="125"/>
      <c r="D45" s="125" t="s">
        <v>38</v>
      </c>
      <c r="E45" s="126">
        <f>SUM(E44)</f>
        <v>0</v>
      </c>
      <c r="F45" s="126">
        <f>SUM(F44)</f>
        <v>0</v>
      </c>
      <c r="G45" s="127" t="e">
        <f t="shared" si="0"/>
        <v>#DIV/0!</v>
      </c>
      <c r="H45" s="128">
        <f t="shared" ref="H45:R45" si="47">SUM(H44)</f>
        <v>0</v>
      </c>
      <c r="I45" s="128">
        <f t="shared" si="47"/>
        <v>0</v>
      </c>
      <c r="J45" s="128">
        <f t="shared" si="47"/>
        <v>0</v>
      </c>
      <c r="K45" s="128">
        <f t="shared" si="47"/>
        <v>0</v>
      </c>
      <c r="L45" s="128">
        <f t="shared" si="47"/>
        <v>0</v>
      </c>
      <c r="M45" s="128">
        <f t="shared" si="47"/>
        <v>0</v>
      </c>
      <c r="N45" s="128">
        <f t="shared" si="47"/>
        <v>0</v>
      </c>
      <c r="O45" s="128">
        <f t="shared" si="47"/>
        <v>0</v>
      </c>
      <c r="P45" s="128">
        <f t="shared" si="47"/>
        <v>0</v>
      </c>
      <c r="Q45" s="128">
        <f t="shared" si="47"/>
        <v>0</v>
      </c>
      <c r="R45" s="129">
        <f t="shared" si="47"/>
        <v>0</v>
      </c>
      <c r="S45" s="130">
        <f>SUM(S44)</f>
        <v>0</v>
      </c>
      <c r="T45" s="128">
        <f>SUM(T44)</f>
        <v>0</v>
      </c>
      <c r="U45" s="128"/>
      <c r="V45" s="128">
        <f>SUM(V44)</f>
        <v>0</v>
      </c>
      <c r="W45" s="128">
        <f>SUM(W44)</f>
        <v>0</v>
      </c>
      <c r="X45" s="128">
        <f>SUM(X44)</f>
        <v>0</v>
      </c>
      <c r="Y45" s="128">
        <f t="shared" ref="Y45" si="48">SUM(S45:X45)</f>
        <v>0</v>
      </c>
      <c r="Z45" s="128">
        <f t="shared" ref="Z45:Z47" si="49">+F45-N45-O45-I45</f>
        <v>0</v>
      </c>
      <c r="AA45" s="131" t="e">
        <f t="shared" si="10"/>
        <v>#DIV/0!</v>
      </c>
      <c r="AB45" s="132">
        <f t="shared" si="19"/>
        <v>0</v>
      </c>
      <c r="AC45" s="133">
        <f>SUM(AC44)</f>
        <v>0</v>
      </c>
      <c r="AD45" s="128">
        <f>SUM(AD44)</f>
        <v>0</v>
      </c>
      <c r="AE45" s="128">
        <f>SUM(AE44)</f>
        <v>0</v>
      </c>
      <c r="AF45" s="128">
        <f>SUM(AF44)</f>
        <v>0</v>
      </c>
      <c r="AG45" s="131" t="e">
        <f t="shared" si="11"/>
        <v>#DIV/0!</v>
      </c>
      <c r="AH45" s="128">
        <f>SUM(AH44)</f>
        <v>0</v>
      </c>
      <c r="AI45" s="128">
        <f>SUM(AI44)</f>
        <v>0</v>
      </c>
      <c r="AJ45" s="128">
        <f>SUM(AJ44)</f>
        <v>0</v>
      </c>
      <c r="AK45" s="131" t="e">
        <f t="shared" si="12"/>
        <v>#DIV/0!</v>
      </c>
      <c r="AL45" s="128">
        <f t="shared" ref="AL45:AR45" si="50">SUM(AL44)</f>
        <v>0</v>
      </c>
      <c r="AM45" s="128">
        <f t="shared" si="50"/>
        <v>0</v>
      </c>
      <c r="AN45" s="128">
        <f t="shared" si="50"/>
        <v>0</v>
      </c>
      <c r="AO45" s="128">
        <f t="shared" si="50"/>
        <v>0</v>
      </c>
      <c r="AP45" s="128">
        <f t="shared" si="50"/>
        <v>0</v>
      </c>
      <c r="AQ45" s="128">
        <f t="shared" si="50"/>
        <v>0</v>
      </c>
      <c r="AR45" s="128">
        <f t="shared" si="50"/>
        <v>0</v>
      </c>
      <c r="AT45" s="131" t="e">
        <f>(H45+I45+#REF!)/(E45-O45-N45)</f>
        <v>#REF!</v>
      </c>
    </row>
    <row r="46" spans="1:46" ht="21" customHeight="1" x14ac:dyDescent="0.2">
      <c r="A46" s="182">
        <v>6</v>
      </c>
      <c r="B46" s="76" t="s">
        <v>98</v>
      </c>
      <c r="C46" s="187">
        <v>6.1</v>
      </c>
      <c r="D46" s="188" t="s">
        <v>99</v>
      </c>
      <c r="E46" s="167">
        <v>15</v>
      </c>
      <c r="F46" s="167">
        <v>11</v>
      </c>
      <c r="G46" s="139">
        <f>+F46/E46</f>
        <v>0.73333333333333328</v>
      </c>
      <c r="H46" s="82">
        <v>11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f t="shared" si="5"/>
        <v>0</v>
      </c>
      <c r="R46" s="149">
        <f>SUM(H46:J46)</f>
        <v>11</v>
      </c>
      <c r="S46" s="85">
        <v>0</v>
      </c>
      <c r="T46" s="82">
        <v>11</v>
      </c>
      <c r="U46" s="82">
        <f t="shared" si="6"/>
        <v>11</v>
      </c>
      <c r="V46" s="82">
        <f t="shared" ref="V46:V49" si="51">T46+W46</f>
        <v>11</v>
      </c>
      <c r="W46" s="82">
        <v>0</v>
      </c>
      <c r="X46" s="82">
        <v>0</v>
      </c>
      <c r="Y46" s="140">
        <f t="shared" si="8"/>
        <v>11</v>
      </c>
      <c r="Z46" s="140">
        <f t="shared" si="49"/>
        <v>11</v>
      </c>
      <c r="AA46" s="90">
        <f t="shared" si="10"/>
        <v>1</v>
      </c>
      <c r="AB46" s="142">
        <f t="shared" si="19"/>
        <v>11</v>
      </c>
      <c r="AC46" s="88">
        <v>11</v>
      </c>
      <c r="AD46" s="82">
        <v>0</v>
      </c>
      <c r="AE46" s="82">
        <v>0</v>
      </c>
      <c r="AF46" s="140">
        <f>SUM(AC46:AD46)</f>
        <v>11</v>
      </c>
      <c r="AG46" s="90">
        <f t="shared" si="11"/>
        <v>1</v>
      </c>
      <c r="AH46" s="82">
        <v>11</v>
      </c>
      <c r="AI46" s="82">
        <v>0</v>
      </c>
      <c r="AJ46" s="140">
        <f>SUM(AH46:AI46)</f>
        <v>11</v>
      </c>
      <c r="AK46" s="90">
        <f t="shared" si="12"/>
        <v>1</v>
      </c>
      <c r="AL46" s="82">
        <v>11</v>
      </c>
      <c r="AM46" s="82">
        <v>0</v>
      </c>
      <c r="AN46" s="82">
        <v>0</v>
      </c>
      <c r="AO46" s="82">
        <v>0</v>
      </c>
      <c r="AP46" s="82">
        <v>0</v>
      </c>
      <c r="AQ46" s="140">
        <v>0</v>
      </c>
      <c r="AR46" s="140">
        <f>SUM(AL46:AQ46)</f>
        <v>11</v>
      </c>
      <c r="AT46" s="90" t="e">
        <f>(H46+I46+#REF!)/(E46-O46-N46)</f>
        <v>#REF!</v>
      </c>
    </row>
    <row r="47" spans="1:46" x14ac:dyDescent="0.2">
      <c r="A47" s="189"/>
      <c r="B47" s="92"/>
      <c r="C47" s="145">
        <v>6.2</v>
      </c>
      <c r="D47" s="146" t="s">
        <v>100</v>
      </c>
      <c r="E47" s="167">
        <f>SUM(E48:E49)</f>
        <v>102</v>
      </c>
      <c r="F47" s="167">
        <f>SUM(F48:F49)</f>
        <v>96</v>
      </c>
      <c r="G47" s="148">
        <f>+F47/E47</f>
        <v>0.94117647058823528</v>
      </c>
      <c r="H47" s="167">
        <f t="shared" ref="H47:P47" si="52">SUM(H48:H49)</f>
        <v>87</v>
      </c>
      <c r="I47" s="167">
        <f t="shared" si="52"/>
        <v>4</v>
      </c>
      <c r="J47" s="167">
        <f t="shared" si="52"/>
        <v>5</v>
      </c>
      <c r="K47" s="167">
        <f t="shared" si="52"/>
        <v>3</v>
      </c>
      <c r="L47" s="167">
        <f t="shared" si="52"/>
        <v>2</v>
      </c>
      <c r="M47" s="167">
        <f t="shared" si="52"/>
        <v>0</v>
      </c>
      <c r="N47" s="167">
        <f t="shared" si="52"/>
        <v>0</v>
      </c>
      <c r="O47" s="167">
        <f t="shared" si="52"/>
        <v>0</v>
      </c>
      <c r="P47" s="167">
        <f t="shared" si="52"/>
        <v>0</v>
      </c>
      <c r="Q47" s="82">
        <f t="shared" si="5"/>
        <v>5</v>
      </c>
      <c r="R47" s="149">
        <f>SUM(H47:J47)</f>
        <v>96</v>
      </c>
      <c r="S47" s="190">
        <f t="shared" ref="S47:T47" si="53">SUM(S48:S49)</f>
        <v>3</v>
      </c>
      <c r="T47" s="167">
        <f t="shared" si="53"/>
        <v>83</v>
      </c>
      <c r="U47" s="167">
        <f t="shared" si="6"/>
        <v>87</v>
      </c>
      <c r="V47" s="167">
        <f t="shared" si="51"/>
        <v>84</v>
      </c>
      <c r="W47" s="167">
        <f t="shared" ref="W47:X47" si="54">SUM(W48:W49)</f>
        <v>1</v>
      </c>
      <c r="X47" s="167">
        <f t="shared" si="54"/>
        <v>0</v>
      </c>
      <c r="Y47" s="82">
        <f t="shared" si="8"/>
        <v>87</v>
      </c>
      <c r="Z47" s="82">
        <f t="shared" si="49"/>
        <v>92</v>
      </c>
      <c r="AA47" s="101">
        <f t="shared" si="10"/>
        <v>0.94565217391304346</v>
      </c>
      <c r="AB47" s="191"/>
      <c r="AC47" s="192">
        <f t="shared" ref="AC47:AE47" si="55">SUM(AC48:AC49)</f>
        <v>49</v>
      </c>
      <c r="AD47" s="167">
        <f t="shared" si="55"/>
        <v>38</v>
      </c>
      <c r="AE47" s="167">
        <f t="shared" si="55"/>
        <v>0</v>
      </c>
      <c r="AF47" s="82">
        <f>SUM(AC47:AD47)</f>
        <v>87</v>
      </c>
      <c r="AG47" s="101">
        <f t="shared" si="11"/>
        <v>0.56321839080459768</v>
      </c>
      <c r="AH47" s="167">
        <f t="shared" ref="AH47:AI47" si="56">SUM(AH48:AH49)</f>
        <v>47</v>
      </c>
      <c r="AI47" s="167">
        <f t="shared" si="56"/>
        <v>40</v>
      </c>
      <c r="AJ47" s="82">
        <f>SUM(AH47:AI47)</f>
        <v>87</v>
      </c>
      <c r="AK47" s="101">
        <f t="shared" si="12"/>
        <v>0.54022988505747127</v>
      </c>
      <c r="AL47" s="167">
        <f t="shared" ref="AL47:AQ47" si="57">SUM(AL48:AL49)</f>
        <v>26</v>
      </c>
      <c r="AM47" s="167">
        <f t="shared" si="57"/>
        <v>7</v>
      </c>
      <c r="AN47" s="167">
        <f t="shared" si="57"/>
        <v>2</v>
      </c>
      <c r="AO47" s="167">
        <f t="shared" si="57"/>
        <v>52</v>
      </c>
      <c r="AP47" s="167">
        <f t="shared" si="57"/>
        <v>0</v>
      </c>
      <c r="AQ47" s="167">
        <f t="shared" si="57"/>
        <v>0</v>
      </c>
      <c r="AR47" s="82">
        <f>SUM(AL47:AQ47)</f>
        <v>87</v>
      </c>
      <c r="AT47" s="193"/>
    </row>
    <row r="48" spans="1:46" s="112" customFormat="1" ht="21" customHeight="1" x14ac:dyDescent="0.2">
      <c r="A48" s="194"/>
      <c r="B48" s="92"/>
      <c r="C48" s="195"/>
      <c r="D48" s="195" t="s">
        <v>101</v>
      </c>
      <c r="E48" s="196">
        <v>51</v>
      </c>
      <c r="F48" s="196">
        <v>49</v>
      </c>
      <c r="G48" s="105">
        <f>+F48/E48</f>
        <v>0.96078431372549022</v>
      </c>
      <c r="H48" s="106">
        <v>42</v>
      </c>
      <c r="I48" s="106">
        <v>3</v>
      </c>
      <c r="J48" s="106">
        <v>4</v>
      </c>
      <c r="K48" s="106">
        <v>3</v>
      </c>
      <c r="L48" s="106">
        <v>1</v>
      </c>
      <c r="M48" s="106">
        <v>0</v>
      </c>
      <c r="N48" s="106">
        <v>0</v>
      </c>
      <c r="O48" s="106">
        <v>0</v>
      </c>
      <c r="P48" s="106">
        <v>0</v>
      </c>
      <c r="Q48" s="106">
        <f t="shared" si="5"/>
        <v>4</v>
      </c>
      <c r="R48" s="107">
        <f>SUM(H48:J48)</f>
        <v>49</v>
      </c>
      <c r="S48" s="106">
        <v>0</v>
      </c>
      <c r="T48" s="106">
        <v>42</v>
      </c>
      <c r="U48" s="106"/>
      <c r="V48" s="106">
        <f t="shared" si="51"/>
        <v>42</v>
      </c>
      <c r="W48" s="106">
        <v>0</v>
      </c>
      <c r="X48" s="106">
        <v>0</v>
      </c>
      <c r="Y48" s="106">
        <f t="shared" ref="Y48:Y49" si="58">SUM(X48,V48,S48)</f>
        <v>42</v>
      </c>
      <c r="Z48" s="106">
        <f>+F48-S48-N48-O48-I48</f>
        <v>46</v>
      </c>
      <c r="AA48" s="109">
        <f t="shared" si="10"/>
        <v>0</v>
      </c>
      <c r="AB48" s="110">
        <f>+F48-S48-N48-O48-I48</f>
        <v>46</v>
      </c>
      <c r="AC48" s="111">
        <v>23</v>
      </c>
      <c r="AD48" s="106">
        <v>19</v>
      </c>
      <c r="AE48" s="106">
        <v>0</v>
      </c>
      <c r="AF48" s="106">
        <f>SUM(AC48:AD48)</f>
        <v>42</v>
      </c>
      <c r="AG48" s="109">
        <f t="shared" si="11"/>
        <v>0.54761904761904767</v>
      </c>
      <c r="AH48" s="106">
        <v>28</v>
      </c>
      <c r="AI48" s="106">
        <v>14</v>
      </c>
      <c r="AJ48" s="106">
        <f>SUM(AH48:AI48)</f>
        <v>42</v>
      </c>
      <c r="AK48" s="109">
        <f t="shared" si="12"/>
        <v>0.66666666666666663</v>
      </c>
      <c r="AL48" s="106">
        <v>10</v>
      </c>
      <c r="AM48" s="106">
        <v>1</v>
      </c>
      <c r="AN48" s="106">
        <v>0</v>
      </c>
      <c r="AO48" s="106">
        <v>31</v>
      </c>
      <c r="AP48" s="106">
        <v>0</v>
      </c>
      <c r="AQ48" s="106">
        <v>0</v>
      </c>
      <c r="AR48" s="106">
        <f>SUM(AL48:AQ48)</f>
        <v>42</v>
      </c>
      <c r="AT48" s="109" t="e">
        <f>(H48+I48+#REF!)/(E48-O48-N48)</f>
        <v>#REF!</v>
      </c>
    </row>
    <row r="49" spans="1:46" s="112" customFormat="1" ht="21" customHeight="1" x14ac:dyDescent="0.2">
      <c r="A49" s="194"/>
      <c r="B49" s="92"/>
      <c r="C49" s="195"/>
      <c r="D49" s="195" t="s">
        <v>102</v>
      </c>
      <c r="E49" s="196">
        <v>51</v>
      </c>
      <c r="F49" s="196">
        <v>47</v>
      </c>
      <c r="G49" s="105">
        <f>+F49/E49</f>
        <v>0.92156862745098034</v>
      </c>
      <c r="H49" s="106">
        <v>45</v>
      </c>
      <c r="I49" s="106">
        <v>1</v>
      </c>
      <c r="J49" s="106">
        <v>1</v>
      </c>
      <c r="K49" s="106">
        <v>0</v>
      </c>
      <c r="L49" s="106">
        <v>1</v>
      </c>
      <c r="M49" s="106">
        <v>0</v>
      </c>
      <c r="N49" s="106">
        <v>0</v>
      </c>
      <c r="O49" s="106">
        <v>0</v>
      </c>
      <c r="P49" s="106">
        <v>0</v>
      </c>
      <c r="Q49" s="106">
        <f t="shared" si="5"/>
        <v>1</v>
      </c>
      <c r="R49" s="107">
        <f>SUM(H49:J49)</f>
        <v>47</v>
      </c>
      <c r="S49" s="106">
        <v>3</v>
      </c>
      <c r="T49" s="106">
        <v>41</v>
      </c>
      <c r="U49" s="106"/>
      <c r="V49" s="106">
        <f t="shared" si="51"/>
        <v>42</v>
      </c>
      <c r="W49" s="106">
        <v>1</v>
      </c>
      <c r="X49" s="106">
        <v>0</v>
      </c>
      <c r="Y49" s="106">
        <f t="shared" si="58"/>
        <v>45</v>
      </c>
      <c r="Z49" s="106">
        <f>+F49-S49-N49-O49-I49</f>
        <v>43</v>
      </c>
      <c r="AA49" s="109">
        <f t="shared" si="10"/>
        <v>0</v>
      </c>
      <c r="AB49" s="110">
        <f>+F49-S49-N49-O49-I49</f>
        <v>43</v>
      </c>
      <c r="AC49" s="111">
        <v>26</v>
      </c>
      <c r="AD49" s="106">
        <v>19</v>
      </c>
      <c r="AE49" s="106">
        <v>0</v>
      </c>
      <c r="AF49" s="106">
        <f>SUM(AC49:AD49)</f>
        <v>45</v>
      </c>
      <c r="AG49" s="109">
        <f t="shared" si="11"/>
        <v>0.57777777777777772</v>
      </c>
      <c r="AH49" s="106">
        <v>19</v>
      </c>
      <c r="AI49" s="106">
        <v>26</v>
      </c>
      <c r="AJ49" s="106">
        <f>SUM(AH49:AI49)</f>
        <v>45</v>
      </c>
      <c r="AK49" s="197">
        <f t="shared" si="12"/>
        <v>0.42222222222222222</v>
      </c>
      <c r="AL49" s="106">
        <v>16</v>
      </c>
      <c r="AM49" s="106">
        <v>6</v>
      </c>
      <c r="AN49" s="106">
        <v>2</v>
      </c>
      <c r="AO49" s="106">
        <v>21</v>
      </c>
      <c r="AP49" s="106">
        <v>0</v>
      </c>
      <c r="AQ49" s="106">
        <v>0</v>
      </c>
      <c r="AR49" s="106">
        <f>SUM(AL49:AQ49)</f>
        <v>45</v>
      </c>
      <c r="AT49" s="109" t="e">
        <f>(H49+I49+#REF!)/(E49-O49-N49)</f>
        <v>#REF!</v>
      </c>
    </row>
    <row r="50" spans="1:46" s="66" customFormat="1" x14ac:dyDescent="0.2">
      <c r="A50" s="123"/>
      <c r="B50" s="124"/>
      <c r="C50" s="125"/>
      <c r="D50" s="125" t="s">
        <v>38</v>
      </c>
      <c r="E50" s="126">
        <f>SUM(E46:E47)</f>
        <v>117</v>
      </c>
      <c r="F50" s="126">
        <f>SUM(F46:F47)</f>
        <v>107</v>
      </c>
      <c r="G50" s="127">
        <f t="shared" ref="G50:G62" si="59">+F50/E50</f>
        <v>0.9145299145299145</v>
      </c>
      <c r="H50" s="126">
        <f t="shared" ref="H50:Y50" si="60">SUM(H46:H47)</f>
        <v>98</v>
      </c>
      <c r="I50" s="126">
        <f t="shared" si="60"/>
        <v>4</v>
      </c>
      <c r="J50" s="126">
        <f t="shared" si="60"/>
        <v>5</v>
      </c>
      <c r="K50" s="126">
        <f t="shared" si="60"/>
        <v>3</v>
      </c>
      <c r="L50" s="126">
        <f t="shared" si="60"/>
        <v>2</v>
      </c>
      <c r="M50" s="126">
        <f t="shared" si="60"/>
        <v>0</v>
      </c>
      <c r="N50" s="126">
        <f t="shared" si="60"/>
        <v>0</v>
      </c>
      <c r="O50" s="126">
        <f t="shared" si="60"/>
        <v>0</v>
      </c>
      <c r="P50" s="126">
        <f t="shared" si="60"/>
        <v>0</v>
      </c>
      <c r="Q50" s="126">
        <f t="shared" si="60"/>
        <v>5</v>
      </c>
      <c r="R50" s="129">
        <f t="shared" si="60"/>
        <v>107</v>
      </c>
      <c r="S50" s="181">
        <f t="shared" si="60"/>
        <v>3</v>
      </c>
      <c r="T50" s="126">
        <f t="shared" si="60"/>
        <v>94</v>
      </c>
      <c r="U50" s="126">
        <f t="shared" si="60"/>
        <v>98</v>
      </c>
      <c r="V50" s="126">
        <f t="shared" si="60"/>
        <v>95</v>
      </c>
      <c r="W50" s="126">
        <f t="shared" si="60"/>
        <v>1</v>
      </c>
      <c r="X50" s="126">
        <f t="shared" si="60"/>
        <v>0</v>
      </c>
      <c r="Y50" s="126">
        <f t="shared" si="60"/>
        <v>98</v>
      </c>
      <c r="Z50" s="126">
        <f t="shared" ref="Z50" si="61">+F50-N50-O50-I50</f>
        <v>103</v>
      </c>
      <c r="AA50" s="131">
        <f t="shared" si="10"/>
        <v>0.95145631067961167</v>
      </c>
      <c r="AB50" s="198">
        <f>SUM(AB46:AB49)</f>
        <v>100</v>
      </c>
      <c r="AC50" s="199">
        <f t="shared" ref="AC50:AR50" si="62">SUM(AC46:AC47)</f>
        <v>60</v>
      </c>
      <c r="AD50" s="126">
        <f t="shared" si="62"/>
        <v>38</v>
      </c>
      <c r="AE50" s="126">
        <f t="shared" si="62"/>
        <v>0</v>
      </c>
      <c r="AF50" s="126">
        <f t="shared" si="62"/>
        <v>98</v>
      </c>
      <c r="AG50" s="127">
        <f t="shared" si="11"/>
        <v>0.61224489795918369</v>
      </c>
      <c r="AH50" s="126">
        <f t="shared" si="62"/>
        <v>58</v>
      </c>
      <c r="AI50" s="126">
        <f t="shared" si="62"/>
        <v>40</v>
      </c>
      <c r="AJ50" s="126">
        <f t="shared" si="62"/>
        <v>98</v>
      </c>
      <c r="AK50" s="127">
        <f t="shared" si="12"/>
        <v>0.59183673469387754</v>
      </c>
      <c r="AL50" s="126">
        <f t="shared" si="62"/>
        <v>37</v>
      </c>
      <c r="AM50" s="126">
        <f t="shared" si="62"/>
        <v>7</v>
      </c>
      <c r="AN50" s="126">
        <f t="shared" si="62"/>
        <v>2</v>
      </c>
      <c r="AO50" s="126">
        <f t="shared" si="62"/>
        <v>52</v>
      </c>
      <c r="AP50" s="126">
        <f t="shared" si="62"/>
        <v>0</v>
      </c>
      <c r="AQ50" s="126">
        <f t="shared" si="62"/>
        <v>0</v>
      </c>
      <c r="AR50" s="126">
        <f t="shared" si="62"/>
        <v>98</v>
      </c>
      <c r="AT50" s="200" t="e">
        <f>(H50+I50+#REF!)/(E50-O50-N50)</f>
        <v>#REF!</v>
      </c>
    </row>
    <row r="51" spans="1:46" x14ac:dyDescent="0.3">
      <c r="A51" s="182">
        <v>7</v>
      </c>
      <c r="B51" s="201" t="s">
        <v>103</v>
      </c>
      <c r="C51" s="187">
        <v>7.1</v>
      </c>
      <c r="D51" s="188" t="s">
        <v>104</v>
      </c>
      <c r="E51" s="167">
        <v>55</v>
      </c>
      <c r="F51" s="167">
        <v>50</v>
      </c>
      <c r="G51" s="139">
        <f>+F51/E51</f>
        <v>0.90909090909090906</v>
      </c>
      <c r="H51" s="82">
        <v>50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202">
        <v>0</v>
      </c>
      <c r="P51" s="202">
        <v>0</v>
      </c>
      <c r="Q51" s="202">
        <v>0</v>
      </c>
      <c r="R51" s="203">
        <f>SUM(H51:J51)</f>
        <v>50</v>
      </c>
      <c r="S51" s="204">
        <v>0</v>
      </c>
      <c r="T51" s="202">
        <v>50</v>
      </c>
      <c r="U51" s="202">
        <f t="shared" ref="U51" si="63">SUM(S51,V51)</f>
        <v>50</v>
      </c>
      <c r="V51" s="202">
        <f>T51+W51</f>
        <v>50</v>
      </c>
      <c r="W51" s="202">
        <v>0</v>
      </c>
      <c r="X51" s="202">
        <v>0</v>
      </c>
      <c r="Y51" s="205">
        <f t="shared" ref="Y51" si="64">SUM(U51)</f>
        <v>50</v>
      </c>
      <c r="Z51" s="140">
        <f>+F51-N51-O51-I51</f>
        <v>50</v>
      </c>
      <c r="AA51" s="90">
        <f t="shared" si="10"/>
        <v>1</v>
      </c>
      <c r="AB51" s="142">
        <f>+F51-S51-N51-O51-I51</f>
        <v>50</v>
      </c>
      <c r="AC51" s="88">
        <v>50</v>
      </c>
      <c r="AD51" s="82">
        <v>0</v>
      </c>
      <c r="AE51" s="82">
        <v>0</v>
      </c>
      <c r="AF51" s="140">
        <f>SUM(AC51:AD51)</f>
        <v>50</v>
      </c>
      <c r="AG51" s="90">
        <f t="shared" si="11"/>
        <v>1</v>
      </c>
      <c r="AH51" s="82">
        <v>43</v>
      </c>
      <c r="AI51" s="82">
        <v>7</v>
      </c>
      <c r="AJ51" s="140">
        <f>SUM(AH51:AI51)</f>
        <v>50</v>
      </c>
      <c r="AK51" s="90">
        <f t="shared" si="12"/>
        <v>0.86</v>
      </c>
      <c r="AL51" s="82">
        <v>43</v>
      </c>
      <c r="AM51" s="82">
        <v>0</v>
      </c>
      <c r="AN51" s="82">
        <v>6</v>
      </c>
      <c r="AO51" s="82">
        <v>1</v>
      </c>
      <c r="AP51" s="82">
        <v>0</v>
      </c>
      <c r="AQ51" s="140">
        <v>0</v>
      </c>
      <c r="AR51" s="140">
        <f>SUM(AL51:AQ51)</f>
        <v>50</v>
      </c>
      <c r="AT51" s="90" t="e">
        <f>(H51+I51+#REF!)/(E51-O51-N51)</f>
        <v>#REF!</v>
      </c>
    </row>
    <row r="52" spans="1:46" s="66" customFormat="1" x14ac:dyDescent="0.3">
      <c r="A52" s="123"/>
      <c r="B52" s="124"/>
      <c r="C52" s="125"/>
      <c r="D52" s="125" t="s">
        <v>38</v>
      </c>
      <c r="E52" s="126">
        <f>SUM(E51:E51)</f>
        <v>55</v>
      </c>
      <c r="F52" s="126">
        <v>50</v>
      </c>
      <c r="G52" s="127">
        <f>+F52/E52</f>
        <v>0.90909090909090906</v>
      </c>
      <c r="H52" s="129">
        <f t="shared" ref="H52:Y52" si="65">SUM(H51:H51)</f>
        <v>50</v>
      </c>
      <c r="I52" s="129">
        <f t="shared" si="65"/>
        <v>0</v>
      </c>
      <c r="J52" s="184">
        <f t="shared" si="65"/>
        <v>0</v>
      </c>
      <c r="K52" s="128">
        <f t="shared" si="65"/>
        <v>0</v>
      </c>
      <c r="L52" s="128">
        <f t="shared" si="65"/>
        <v>0</v>
      </c>
      <c r="M52" s="128">
        <f t="shared" si="65"/>
        <v>0</v>
      </c>
      <c r="N52" s="128">
        <f t="shared" si="65"/>
        <v>0</v>
      </c>
      <c r="O52" s="206">
        <f t="shared" si="65"/>
        <v>0</v>
      </c>
      <c r="P52" s="206">
        <f t="shared" si="65"/>
        <v>0</v>
      </c>
      <c r="Q52" s="206">
        <f t="shared" si="65"/>
        <v>0</v>
      </c>
      <c r="R52" s="129">
        <f t="shared" si="65"/>
        <v>50</v>
      </c>
      <c r="S52" s="207">
        <f t="shared" si="65"/>
        <v>0</v>
      </c>
      <c r="T52" s="206">
        <f t="shared" si="65"/>
        <v>50</v>
      </c>
      <c r="U52" s="206">
        <f t="shared" si="65"/>
        <v>50</v>
      </c>
      <c r="V52" s="208">
        <f t="shared" si="65"/>
        <v>50</v>
      </c>
      <c r="W52" s="208">
        <f t="shared" si="65"/>
        <v>0</v>
      </c>
      <c r="X52" s="209">
        <f t="shared" si="65"/>
        <v>0</v>
      </c>
      <c r="Y52" s="208">
        <f t="shared" si="65"/>
        <v>50</v>
      </c>
      <c r="Z52" s="129">
        <f t="shared" ref="Z52:Z73" si="66">+F52-N52-O52-I52</f>
        <v>50</v>
      </c>
      <c r="AA52" s="131">
        <f t="shared" si="10"/>
        <v>1</v>
      </c>
      <c r="AB52" s="132">
        <f>SUM(AB51:AB51)</f>
        <v>50</v>
      </c>
      <c r="AC52" s="133">
        <f>SUM(AC51:AC51)</f>
        <v>50</v>
      </c>
      <c r="AD52" s="128">
        <f>SUM(AD51:AD51)</f>
        <v>0</v>
      </c>
      <c r="AE52" s="128">
        <f>SUM(AE51:AE51)</f>
        <v>0</v>
      </c>
      <c r="AF52" s="128">
        <f>SUM(AF51:AF51)</f>
        <v>50</v>
      </c>
      <c r="AG52" s="131">
        <f t="shared" si="11"/>
        <v>1</v>
      </c>
      <c r="AH52" s="128">
        <f>SUM(AH51:AH51)</f>
        <v>43</v>
      </c>
      <c r="AI52" s="128">
        <f>SUM(AI51:AI51)</f>
        <v>7</v>
      </c>
      <c r="AJ52" s="128">
        <f>SUM(AJ51:AJ51)</f>
        <v>50</v>
      </c>
      <c r="AK52" s="131">
        <f t="shared" si="12"/>
        <v>0.86</v>
      </c>
      <c r="AL52" s="128">
        <f t="shared" ref="AL52:AR52" si="67">SUM(AL51:AL51)</f>
        <v>43</v>
      </c>
      <c r="AM52" s="128">
        <f t="shared" si="67"/>
        <v>0</v>
      </c>
      <c r="AN52" s="128">
        <f t="shared" si="67"/>
        <v>6</v>
      </c>
      <c r="AO52" s="128">
        <f t="shared" si="67"/>
        <v>1</v>
      </c>
      <c r="AP52" s="128">
        <f t="shared" si="67"/>
        <v>0</v>
      </c>
      <c r="AQ52" s="128">
        <f t="shared" si="67"/>
        <v>0</v>
      </c>
      <c r="AR52" s="128">
        <f t="shared" si="67"/>
        <v>50</v>
      </c>
      <c r="AT52" s="200" t="e">
        <f>(H52+I52+#REF!)/(E52-O52-N52)</f>
        <v>#REF!</v>
      </c>
    </row>
    <row r="53" spans="1:46" x14ac:dyDescent="0.2">
      <c r="A53" s="75">
        <v>8</v>
      </c>
      <c r="B53" s="76" t="s">
        <v>105</v>
      </c>
      <c r="C53" s="135">
        <v>8.1</v>
      </c>
      <c r="D53" s="136" t="s">
        <v>106</v>
      </c>
      <c r="E53" s="167">
        <v>38</v>
      </c>
      <c r="F53" s="167">
        <v>36</v>
      </c>
      <c r="G53" s="139">
        <f t="shared" si="59"/>
        <v>0.94736842105263153</v>
      </c>
      <c r="H53" s="82">
        <v>28</v>
      </c>
      <c r="I53" s="82">
        <v>1</v>
      </c>
      <c r="J53" s="82">
        <v>7</v>
      </c>
      <c r="K53" s="82">
        <v>2</v>
      </c>
      <c r="L53" s="82">
        <v>1</v>
      </c>
      <c r="M53" s="82">
        <v>4</v>
      </c>
      <c r="N53" s="82">
        <v>0</v>
      </c>
      <c r="O53" s="82">
        <v>0</v>
      </c>
      <c r="P53" s="82">
        <v>0</v>
      </c>
      <c r="Q53" s="140">
        <f t="shared" si="5"/>
        <v>7</v>
      </c>
      <c r="R53" s="141">
        <f t="shared" ref="R53:R61" si="68">SUM(H53:J53)</f>
        <v>36</v>
      </c>
      <c r="S53" s="85">
        <v>1</v>
      </c>
      <c r="T53" s="82">
        <v>27</v>
      </c>
      <c r="U53" s="82">
        <f t="shared" ref="U53:U78" si="69">SUM(S53,V53)</f>
        <v>28</v>
      </c>
      <c r="V53" s="82">
        <f t="shared" ref="V53:V61" si="70">T53+W53</f>
        <v>27</v>
      </c>
      <c r="W53" s="82">
        <v>0</v>
      </c>
      <c r="X53" s="82">
        <v>0</v>
      </c>
      <c r="Y53" s="140">
        <f t="shared" ref="Y53:Y61" si="71">SUM(U53)</f>
        <v>28</v>
      </c>
      <c r="Z53" s="140">
        <f t="shared" si="66"/>
        <v>35</v>
      </c>
      <c r="AA53" s="90">
        <f t="shared" si="10"/>
        <v>0.8</v>
      </c>
      <c r="AB53" s="191">
        <f>+F53-S53-N53-O53-I53</f>
        <v>34</v>
      </c>
      <c r="AC53" s="88">
        <v>16</v>
      </c>
      <c r="AD53" s="82">
        <v>12</v>
      </c>
      <c r="AE53" s="82">
        <v>0</v>
      </c>
      <c r="AF53" s="143">
        <f t="shared" ref="AF53:AF61" si="72">SUM(AC53:AD53)</f>
        <v>28</v>
      </c>
      <c r="AG53" s="90">
        <f t="shared" si="11"/>
        <v>0.5714285714285714</v>
      </c>
      <c r="AH53" s="82">
        <v>7</v>
      </c>
      <c r="AI53" s="82">
        <v>21</v>
      </c>
      <c r="AJ53" s="140">
        <f t="shared" ref="AJ53:AJ61" si="73">SUM(AH53:AI53)</f>
        <v>28</v>
      </c>
      <c r="AK53" s="90">
        <f t="shared" si="12"/>
        <v>0.25</v>
      </c>
      <c r="AL53" s="82">
        <v>4</v>
      </c>
      <c r="AM53" s="82">
        <v>2</v>
      </c>
      <c r="AN53" s="82">
        <v>1</v>
      </c>
      <c r="AO53" s="82">
        <v>21</v>
      </c>
      <c r="AP53" s="82">
        <v>0</v>
      </c>
      <c r="AQ53" s="82">
        <v>0</v>
      </c>
      <c r="AR53" s="140">
        <f t="shared" ref="AR53:AR61" si="74">SUM(AL53:AQ53)</f>
        <v>28</v>
      </c>
      <c r="AT53" s="90" t="e">
        <f>(H53+I53+#REF!)/(E53-O53-N53)</f>
        <v>#REF!</v>
      </c>
    </row>
    <row r="54" spans="1:46" x14ac:dyDescent="0.2">
      <c r="A54" s="91"/>
      <c r="B54" s="92"/>
      <c r="C54" s="145">
        <v>8.1999999999999993</v>
      </c>
      <c r="D54" s="146" t="s">
        <v>107</v>
      </c>
      <c r="E54" s="167">
        <v>39</v>
      </c>
      <c r="F54" s="167">
        <v>39</v>
      </c>
      <c r="G54" s="148">
        <f t="shared" si="59"/>
        <v>1</v>
      </c>
      <c r="H54" s="82">
        <v>31</v>
      </c>
      <c r="I54" s="82">
        <v>1</v>
      </c>
      <c r="J54" s="82">
        <v>7</v>
      </c>
      <c r="K54" s="82">
        <v>2</v>
      </c>
      <c r="L54" s="82">
        <v>2</v>
      </c>
      <c r="M54" s="82">
        <v>3</v>
      </c>
      <c r="N54" s="82">
        <v>0</v>
      </c>
      <c r="O54" s="82">
        <v>0</v>
      </c>
      <c r="P54" s="82">
        <v>0</v>
      </c>
      <c r="Q54" s="82">
        <f t="shared" si="5"/>
        <v>7</v>
      </c>
      <c r="R54" s="149">
        <f t="shared" si="68"/>
        <v>39</v>
      </c>
      <c r="S54" s="85">
        <v>1</v>
      </c>
      <c r="T54" s="82">
        <v>30</v>
      </c>
      <c r="U54" s="82">
        <f t="shared" si="69"/>
        <v>31</v>
      </c>
      <c r="V54" s="82">
        <f t="shared" si="70"/>
        <v>30</v>
      </c>
      <c r="W54" s="82">
        <v>0</v>
      </c>
      <c r="X54" s="82">
        <v>0</v>
      </c>
      <c r="Y54" s="82">
        <f t="shared" si="71"/>
        <v>31</v>
      </c>
      <c r="Z54" s="82">
        <f t="shared" si="66"/>
        <v>38</v>
      </c>
      <c r="AA54" s="101">
        <f t="shared" si="10"/>
        <v>0.81578947368421051</v>
      </c>
      <c r="AB54" s="150">
        <f>+F54-S54-N54-O54-I54</f>
        <v>37</v>
      </c>
      <c r="AC54" s="88">
        <v>12</v>
      </c>
      <c r="AD54" s="82">
        <v>19</v>
      </c>
      <c r="AE54" s="82">
        <v>0</v>
      </c>
      <c r="AF54" s="82">
        <f t="shared" si="72"/>
        <v>31</v>
      </c>
      <c r="AG54" s="101">
        <f t="shared" si="11"/>
        <v>0.38709677419354838</v>
      </c>
      <c r="AH54" s="82">
        <v>16</v>
      </c>
      <c r="AI54" s="82">
        <v>15</v>
      </c>
      <c r="AJ54" s="82">
        <f t="shared" si="73"/>
        <v>31</v>
      </c>
      <c r="AK54" s="101">
        <f t="shared" si="12"/>
        <v>0.5161290322580645</v>
      </c>
      <c r="AL54" s="82">
        <v>3</v>
      </c>
      <c r="AM54" s="82">
        <v>6</v>
      </c>
      <c r="AN54" s="82">
        <v>1</v>
      </c>
      <c r="AO54" s="82">
        <v>21</v>
      </c>
      <c r="AP54" s="82">
        <v>0</v>
      </c>
      <c r="AQ54" s="82">
        <v>0</v>
      </c>
      <c r="AR54" s="82">
        <f t="shared" si="74"/>
        <v>31</v>
      </c>
      <c r="AT54" s="101" t="e">
        <f>(H54+I54+#REF!)/(E54-O54-N54)</f>
        <v>#REF!</v>
      </c>
    </row>
    <row r="55" spans="1:46" x14ac:dyDescent="0.2">
      <c r="A55" s="91"/>
      <c r="B55" s="92"/>
      <c r="C55" s="145">
        <v>8.3000000000000007</v>
      </c>
      <c r="D55" s="146" t="s">
        <v>108</v>
      </c>
      <c r="E55" s="167">
        <v>23</v>
      </c>
      <c r="F55" s="167">
        <v>22</v>
      </c>
      <c r="G55" s="148">
        <f t="shared" si="59"/>
        <v>0.95652173913043481</v>
      </c>
      <c r="H55" s="82">
        <v>17</v>
      </c>
      <c r="I55" s="82">
        <v>0</v>
      </c>
      <c r="J55" s="82">
        <v>5</v>
      </c>
      <c r="K55" s="82">
        <v>3</v>
      </c>
      <c r="L55" s="82">
        <v>1</v>
      </c>
      <c r="M55" s="82">
        <v>0</v>
      </c>
      <c r="N55" s="82">
        <v>0</v>
      </c>
      <c r="O55" s="82">
        <v>0</v>
      </c>
      <c r="P55" s="82">
        <v>1</v>
      </c>
      <c r="Q55" s="82">
        <f t="shared" si="5"/>
        <v>5</v>
      </c>
      <c r="R55" s="149">
        <f t="shared" si="68"/>
        <v>22</v>
      </c>
      <c r="S55" s="85">
        <v>0</v>
      </c>
      <c r="T55" s="82">
        <v>16</v>
      </c>
      <c r="U55" s="82">
        <f t="shared" si="69"/>
        <v>17</v>
      </c>
      <c r="V55" s="82">
        <f t="shared" si="70"/>
        <v>17</v>
      </c>
      <c r="W55" s="82">
        <v>1</v>
      </c>
      <c r="X55" s="82">
        <v>0</v>
      </c>
      <c r="Y55" s="82">
        <f t="shared" si="71"/>
        <v>17</v>
      </c>
      <c r="Z55" s="82">
        <f t="shared" si="66"/>
        <v>22</v>
      </c>
      <c r="AA55" s="101">
        <f t="shared" si="10"/>
        <v>0.77272727272727271</v>
      </c>
      <c r="AB55" s="150">
        <f>+F55-S55-N55-O55-I55</f>
        <v>22</v>
      </c>
      <c r="AC55" s="88">
        <v>7</v>
      </c>
      <c r="AD55" s="82">
        <v>10</v>
      </c>
      <c r="AE55" s="82">
        <v>0</v>
      </c>
      <c r="AF55" s="82">
        <f t="shared" si="72"/>
        <v>17</v>
      </c>
      <c r="AG55" s="101">
        <f t="shared" si="11"/>
        <v>0.41176470588235292</v>
      </c>
      <c r="AH55" s="82">
        <v>13</v>
      </c>
      <c r="AI55" s="82">
        <v>4</v>
      </c>
      <c r="AJ55" s="82">
        <f t="shared" si="73"/>
        <v>17</v>
      </c>
      <c r="AK55" s="101">
        <f t="shared" si="12"/>
        <v>0.76470588235294112</v>
      </c>
      <c r="AL55" s="82">
        <v>1</v>
      </c>
      <c r="AM55" s="82">
        <v>1</v>
      </c>
      <c r="AN55" s="82">
        <v>0</v>
      </c>
      <c r="AO55" s="82">
        <v>14</v>
      </c>
      <c r="AP55" s="82">
        <v>0</v>
      </c>
      <c r="AQ55" s="82">
        <v>1</v>
      </c>
      <c r="AR55" s="82">
        <f t="shared" si="74"/>
        <v>17</v>
      </c>
      <c r="AT55" s="101" t="e">
        <f>(H55+I55+#REF!)/(E55-O55-N55)</f>
        <v>#REF!</v>
      </c>
    </row>
    <row r="56" spans="1:46" x14ac:dyDescent="0.2">
      <c r="A56" s="91"/>
      <c r="B56" s="92"/>
      <c r="C56" s="145">
        <v>8.4</v>
      </c>
      <c r="D56" s="146" t="s">
        <v>109</v>
      </c>
      <c r="E56" s="167">
        <v>14</v>
      </c>
      <c r="F56" s="167">
        <v>12</v>
      </c>
      <c r="G56" s="148">
        <f>+F56/E56</f>
        <v>0.8571428571428571</v>
      </c>
      <c r="H56" s="82">
        <v>10</v>
      </c>
      <c r="I56" s="82">
        <v>1</v>
      </c>
      <c r="J56" s="82">
        <v>1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1</v>
      </c>
      <c r="Q56" s="82">
        <f>SUM(K56:P56)</f>
        <v>1</v>
      </c>
      <c r="R56" s="149">
        <f t="shared" si="68"/>
        <v>12</v>
      </c>
      <c r="S56" s="85">
        <v>0</v>
      </c>
      <c r="T56" s="82">
        <v>10</v>
      </c>
      <c r="U56" s="82">
        <f t="shared" si="69"/>
        <v>10</v>
      </c>
      <c r="V56" s="82">
        <f t="shared" si="70"/>
        <v>10</v>
      </c>
      <c r="W56" s="82">
        <v>0</v>
      </c>
      <c r="X56" s="82">
        <v>0</v>
      </c>
      <c r="Y56" s="82">
        <f t="shared" si="71"/>
        <v>10</v>
      </c>
      <c r="Z56" s="82">
        <f t="shared" si="66"/>
        <v>11</v>
      </c>
      <c r="AA56" s="101">
        <f t="shared" si="10"/>
        <v>0.90909090909090906</v>
      </c>
      <c r="AB56" s="150">
        <f>+F56-S56-N56-O56-I56</f>
        <v>11</v>
      </c>
      <c r="AC56" s="88">
        <v>2</v>
      </c>
      <c r="AD56" s="82">
        <v>8</v>
      </c>
      <c r="AE56" s="82">
        <v>0</v>
      </c>
      <c r="AF56" s="82">
        <f>SUM(AC56:AD56)</f>
        <v>10</v>
      </c>
      <c r="AG56" s="101">
        <f t="shared" si="11"/>
        <v>0.2</v>
      </c>
      <c r="AH56" s="82">
        <v>2</v>
      </c>
      <c r="AI56" s="82">
        <v>8</v>
      </c>
      <c r="AJ56" s="82">
        <f t="shared" si="73"/>
        <v>10</v>
      </c>
      <c r="AK56" s="101">
        <f t="shared" si="12"/>
        <v>0.2</v>
      </c>
      <c r="AL56" s="82">
        <v>1</v>
      </c>
      <c r="AM56" s="82">
        <v>0</v>
      </c>
      <c r="AN56" s="82">
        <v>0</v>
      </c>
      <c r="AO56" s="82">
        <v>8</v>
      </c>
      <c r="AP56" s="82">
        <v>0</v>
      </c>
      <c r="AQ56" s="82">
        <v>1</v>
      </c>
      <c r="AR56" s="82">
        <f t="shared" si="74"/>
        <v>10</v>
      </c>
      <c r="AT56" s="101" t="e">
        <f>(H56+I56+#REF!)/(E56-O56-N56)</f>
        <v>#REF!</v>
      </c>
    </row>
    <row r="57" spans="1:46" x14ac:dyDescent="0.2">
      <c r="A57" s="91"/>
      <c r="B57" s="92"/>
      <c r="C57" s="145">
        <v>8.5</v>
      </c>
      <c r="D57" s="146" t="s">
        <v>110</v>
      </c>
      <c r="E57" s="167">
        <v>24</v>
      </c>
      <c r="F57" s="167">
        <v>24</v>
      </c>
      <c r="G57" s="148">
        <f t="shared" si="59"/>
        <v>1</v>
      </c>
      <c r="H57" s="82">
        <v>20</v>
      </c>
      <c r="I57" s="82">
        <v>2</v>
      </c>
      <c r="J57" s="82">
        <v>2</v>
      </c>
      <c r="K57" s="82">
        <v>0</v>
      </c>
      <c r="L57" s="82">
        <v>1</v>
      </c>
      <c r="M57" s="82">
        <v>0</v>
      </c>
      <c r="N57" s="82">
        <v>0</v>
      </c>
      <c r="O57" s="82">
        <v>0</v>
      </c>
      <c r="P57" s="82">
        <v>1</v>
      </c>
      <c r="Q57" s="82">
        <f t="shared" si="5"/>
        <v>2</v>
      </c>
      <c r="R57" s="149">
        <f t="shared" si="68"/>
        <v>24</v>
      </c>
      <c r="S57" s="85">
        <v>1</v>
      </c>
      <c r="T57" s="82">
        <v>18</v>
      </c>
      <c r="U57" s="82">
        <f t="shared" si="69"/>
        <v>20</v>
      </c>
      <c r="V57" s="82">
        <f t="shared" si="70"/>
        <v>19</v>
      </c>
      <c r="W57" s="82">
        <v>1</v>
      </c>
      <c r="X57" s="82">
        <v>0</v>
      </c>
      <c r="Y57" s="82">
        <f t="shared" si="71"/>
        <v>20</v>
      </c>
      <c r="Z57" s="82">
        <f t="shared" si="66"/>
        <v>22</v>
      </c>
      <c r="AA57" s="101">
        <f t="shared" si="10"/>
        <v>0.90909090909090906</v>
      </c>
      <c r="AB57" s="150">
        <f>+F57-S57-N57-O57-I57</f>
        <v>21</v>
      </c>
      <c r="AC57" s="88">
        <v>16</v>
      </c>
      <c r="AD57" s="82">
        <v>4</v>
      </c>
      <c r="AE57" s="82">
        <v>0</v>
      </c>
      <c r="AF57" s="82">
        <f t="shared" si="72"/>
        <v>20</v>
      </c>
      <c r="AG57" s="101">
        <f t="shared" si="11"/>
        <v>0.8</v>
      </c>
      <c r="AH57" s="82">
        <v>6</v>
      </c>
      <c r="AI57" s="82">
        <v>14</v>
      </c>
      <c r="AJ57" s="82">
        <f t="shared" si="73"/>
        <v>20</v>
      </c>
      <c r="AK57" s="101">
        <f t="shared" si="12"/>
        <v>0.3</v>
      </c>
      <c r="AL57" s="82">
        <v>10</v>
      </c>
      <c r="AM57" s="82">
        <v>2</v>
      </c>
      <c r="AN57" s="82">
        <v>0</v>
      </c>
      <c r="AO57" s="82">
        <v>7</v>
      </c>
      <c r="AP57" s="82">
        <v>0</v>
      </c>
      <c r="AQ57" s="82">
        <v>1</v>
      </c>
      <c r="AR57" s="82">
        <f t="shared" si="74"/>
        <v>20</v>
      </c>
      <c r="AT57" s="101" t="e">
        <f>(H57+I57+#REF!)/(E57-O57-N57)</f>
        <v>#REF!</v>
      </c>
    </row>
    <row r="58" spans="1:46" x14ac:dyDescent="0.2">
      <c r="A58" s="91"/>
      <c r="B58" s="92"/>
      <c r="C58" s="145">
        <v>8.6</v>
      </c>
      <c r="D58" s="146" t="s">
        <v>111</v>
      </c>
      <c r="E58" s="167">
        <v>29</v>
      </c>
      <c r="F58" s="167">
        <v>21</v>
      </c>
      <c r="G58" s="148">
        <f t="shared" si="59"/>
        <v>0.72413793103448276</v>
      </c>
      <c r="H58" s="82">
        <v>16</v>
      </c>
      <c r="I58" s="82">
        <v>0</v>
      </c>
      <c r="J58" s="82">
        <v>5</v>
      </c>
      <c r="K58" s="82">
        <v>2</v>
      </c>
      <c r="L58" s="82">
        <v>0</v>
      </c>
      <c r="M58" s="82">
        <v>3</v>
      </c>
      <c r="N58" s="82">
        <v>0</v>
      </c>
      <c r="O58" s="82">
        <v>0</v>
      </c>
      <c r="P58" s="82">
        <v>0</v>
      </c>
      <c r="Q58" s="82">
        <f t="shared" si="5"/>
        <v>5</v>
      </c>
      <c r="R58" s="149">
        <f t="shared" si="68"/>
        <v>21</v>
      </c>
      <c r="S58" s="85">
        <v>0</v>
      </c>
      <c r="T58" s="82">
        <v>16</v>
      </c>
      <c r="U58" s="82">
        <f t="shared" si="69"/>
        <v>16</v>
      </c>
      <c r="V58" s="82">
        <f t="shared" si="70"/>
        <v>16</v>
      </c>
      <c r="W58" s="82">
        <v>0</v>
      </c>
      <c r="X58" s="82">
        <v>0</v>
      </c>
      <c r="Y58" s="82">
        <f t="shared" si="71"/>
        <v>16</v>
      </c>
      <c r="Z58" s="82">
        <f t="shared" si="66"/>
        <v>21</v>
      </c>
      <c r="AA58" s="101">
        <f t="shared" si="10"/>
        <v>0.76190476190476186</v>
      </c>
      <c r="AB58" s="143">
        <v>0</v>
      </c>
      <c r="AC58" s="88">
        <v>9</v>
      </c>
      <c r="AD58" s="82">
        <v>7</v>
      </c>
      <c r="AE58" s="82">
        <v>0</v>
      </c>
      <c r="AF58" s="82">
        <f t="shared" si="72"/>
        <v>16</v>
      </c>
      <c r="AG58" s="101">
        <f t="shared" si="11"/>
        <v>0.5625</v>
      </c>
      <c r="AH58" s="82">
        <v>6</v>
      </c>
      <c r="AI58" s="82">
        <v>10</v>
      </c>
      <c r="AJ58" s="82">
        <f t="shared" si="73"/>
        <v>16</v>
      </c>
      <c r="AK58" s="101">
        <f t="shared" si="12"/>
        <v>0.375</v>
      </c>
      <c r="AL58" s="82">
        <v>4</v>
      </c>
      <c r="AM58" s="82">
        <v>1</v>
      </c>
      <c r="AN58" s="82">
        <v>1</v>
      </c>
      <c r="AO58" s="82">
        <v>9</v>
      </c>
      <c r="AP58" s="82">
        <v>0</v>
      </c>
      <c r="AQ58" s="82">
        <v>1</v>
      </c>
      <c r="AR58" s="82">
        <f t="shared" si="74"/>
        <v>16</v>
      </c>
      <c r="AT58" s="101" t="e">
        <f>(H58+I58+#REF!)/(E58-O58-N58)</f>
        <v>#REF!</v>
      </c>
    </row>
    <row r="59" spans="1:46" x14ac:dyDescent="0.2">
      <c r="A59" s="91"/>
      <c r="B59" s="92"/>
      <c r="C59" s="145">
        <v>8.7000000000000099</v>
      </c>
      <c r="D59" s="146" t="s">
        <v>112</v>
      </c>
      <c r="E59" s="167">
        <v>35</v>
      </c>
      <c r="F59" s="167">
        <v>34</v>
      </c>
      <c r="G59" s="148">
        <f t="shared" si="59"/>
        <v>0.97142857142857142</v>
      </c>
      <c r="H59" s="82">
        <v>26</v>
      </c>
      <c r="I59" s="82">
        <v>0</v>
      </c>
      <c r="J59" s="82">
        <v>8</v>
      </c>
      <c r="K59" s="82">
        <v>2</v>
      </c>
      <c r="L59" s="82">
        <v>1</v>
      </c>
      <c r="M59" s="82">
        <v>5</v>
      </c>
      <c r="N59" s="82">
        <v>0</v>
      </c>
      <c r="O59" s="82">
        <v>0</v>
      </c>
      <c r="P59" s="82">
        <v>0</v>
      </c>
      <c r="Q59" s="82">
        <f t="shared" si="5"/>
        <v>8</v>
      </c>
      <c r="R59" s="149">
        <f t="shared" si="68"/>
        <v>34</v>
      </c>
      <c r="S59" s="85">
        <v>0</v>
      </c>
      <c r="T59" s="82">
        <v>26</v>
      </c>
      <c r="U59" s="82">
        <f t="shared" si="69"/>
        <v>26</v>
      </c>
      <c r="V59" s="82">
        <f t="shared" si="70"/>
        <v>26</v>
      </c>
      <c r="W59" s="82">
        <v>0</v>
      </c>
      <c r="X59" s="82">
        <v>0</v>
      </c>
      <c r="Y59" s="82">
        <f t="shared" si="71"/>
        <v>26</v>
      </c>
      <c r="Z59" s="82">
        <f t="shared" si="66"/>
        <v>34</v>
      </c>
      <c r="AA59" s="101">
        <f t="shared" si="10"/>
        <v>0.76470588235294112</v>
      </c>
      <c r="AB59" s="143">
        <v>0</v>
      </c>
      <c r="AC59" s="88">
        <v>18</v>
      </c>
      <c r="AD59" s="82">
        <v>8</v>
      </c>
      <c r="AE59" s="82">
        <v>0</v>
      </c>
      <c r="AF59" s="82">
        <f t="shared" si="72"/>
        <v>26</v>
      </c>
      <c r="AG59" s="101">
        <f t="shared" si="11"/>
        <v>0.69230769230769229</v>
      </c>
      <c r="AH59" s="82">
        <v>11</v>
      </c>
      <c r="AI59" s="82">
        <v>15</v>
      </c>
      <c r="AJ59" s="82">
        <f t="shared" si="73"/>
        <v>26</v>
      </c>
      <c r="AK59" s="101">
        <f t="shared" si="12"/>
        <v>0.42307692307692307</v>
      </c>
      <c r="AL59" s="82">
        <v>7</v>
      </c>
      <c r="AM59" s="82">
        <v>2</v>
      </c>
      <c r="AN59" s="82">
        <v>4</v>
      </c>
      <c r="AO59" s="82">
        <v>12</v>
      </c>
      <c r="AP59" s="82">
        <v>1</v>
      </c>
      <c r="AQ59" s="82">
        <v>0</v>
      </c>
      <c r="AR59" s="82">
        <f t="shared" si="74"/>
        <v>26</v>
      </c>
      <c r="AT59" s="101" t="e">
        <f>(H59+I59+#REF!)/(E59-O59-N59)</f>
        <v>#REF!</v>
      </c>
    </row>
    <row r="60" spans="1:46" x14ac:dyDescent="0.2">
      <c r="A60" s="91"/>
      <c r="B60" s="92"/>
      <c r="C60" s="145">
        <v>8.8000000000000096</v>
      </c>
      <c r="D60" s="146" t="s">
        <v>113</v>
      </c>
      <c r="E60" s="167">
        <v>52</v>
      </c>
      <c r="F60" s="167">
        <v>48</v>
      </c>
      <c r="G60" s="148">
        <f t="shared" si="59"/>
        <v>0.92307692307692313</v>
      </c>
      <c r="H60" s="82">
        <v>42</v>
      </c>
      <c r="I60" s="82">
        <v>0</v>
      </c>
      <c r="J60" s="82">
        <v>6</v>
      </c>
      <c r="K60" s="82">
        <v>2</v>
      </c>
      <c r="L60" s="82">
        <v>1</v>
      </c>
      <c r="M60" s="82">
        <v>3</v>
      </c>
      <c r="N60" s="82">
        <v>0</v>
      </c>
      <c r="O60" s="82">
        <v>0</v>
      </c>
      <c r="P60" s="82">
        <v>0</v>
      </c>
      <c r="Q60" s="82">
        <f t="shared" si="5"/>
        <v>6</v>
      </c>
      <c r="R60" s="149">
        <f t="shared" si="68"/>
        <v>48</v>
      </c>
      <c r="S60" s="85">
        <v>1</v>
      </c>
      <c r="T60" s="82">
        <v>41</v>
      </c>
      <c r="U60" s="82">
        <f t="shared" si="69"/>
        <v>42</v>
      </c>
      <c r="V60" s="82">
        <f t="shared" si="70"/>
        <v>41</v>
      </c>
      <c r="W60" s="82">
        <v>0</v>
      </c>
      <c r="X60" s="82">
        <v>0</v>
      </c>
      <c r="Y60" s="82">
        <f t="shared" si="71"/>
        <v>42</v>
      </c>
      <c r="Z60" s="82">
        <f t="shared" si="66"/>
        <v>48</v>
      </c>
      <c r="AA60" s="101">
        <f t="shared" si="10"/>
        <v>0.875</v>
      </c>
      <c r="AB60" s="143">
        <v>0</v>
      </c>
      <c r="AC60" s="88">
        <v>27</v>
      </c>
      <c r="AD60" s="82">
        <v>15</v>
      </c>
      <c r="AE60" s="82">
        <v>0</v>
      </c>
      <c r="AF60" s="82">
        <f t="shared" si="72"/>
        <v>42</v>
      </c>
      <c r="AG60" s="101">
        <f t="shared" si="11"/>
        <v>0.6428571428571429</v>
      </c>
      <c r="AH60" s="82">
        <v>22</v>
      </c>
      <c r="AI60" s="82">
        <v>20</v>
      </c>
      <c r="AJ60" s="82">
        <f t="shared" si="73"/>
        <v>42</v>
      </c>
      <c r="AK60" s="101">
        <f t="shared" si="12"/>
        <v>0.52380952380952384</v>
      </c>
      <c r="AL60" s="82">
        <v>5</v>
      </c>
      <c r="AM60" s="82">
        <v>1</v>
      </c>
      <c r="AN60" s="82">
        <v>5</v>
      </c>
      <c r="AO60" s="82">
        <v>30</v>
      </c>
      <c r="AP60" s="82">
        <v>0</v>
      </c>
      <c r="AQ60" s="82">
        <v>1</v>
      </c>
      <c r="AR60" s="82">
        <f t="shared" si="74"/>
        <v>42</v>
      </c>
      <c r="AT60" s="101" t="e">
        <f>(H60+I60+#REF!)/(E60-O60-N60)</f>
        <v>#REF!</v>
      </c>
    </row>
    <row r="61" spans="1:46" x14ac:dyDescent="0.2">
      <c r="A61" s="91"/>
      <c r="B61" s="92"/>
      <c r="C61" s="145">
        <v>8.9000000000000092</v>
      </c>
      <c r="D61" s="146" t="s">
        <v>114</v>
      </c>
      <c r="E61" s="167">
        <v>6</v>
      </c>
      <c r="F61" s="167">
        <v>5</v>
      </c>
      <c r="G61" s="148">
        <f t="shared" si="59"/>
        <v>0.83333333333333337</v>
      </c>
      <c r="H61" s="82">
        <v>1</v>
      </c>
      <c r="I61" s="82">
        <v>1</v>
      </c>
      <c r="J61" s="82">
        <v>3</v>
      </c>
      <c r="K61" s="82">
        <v>2</v>
      </c>
      <c r="L61" s="82">
        <v>0</v>
      </c>
      <c r="M61" s="82">
        <v>1</v>
      </c>
      <c r="N61" s="82">
        <v>0</v>
      </c>
      <c r="O61" s="82">
        <v>0</v>
      </c>
      <c r="P61" s="82">
        <v>0</v>
      </c>
      <c r="Q61" s="82">
        <f t="shared" si="5"/>
        <v>3</v>
      </c>
      <c r="R61" s="149">
        <f t="shared" si="68"/>
        <v>5</v>
      </c>
      <c r="S61" s="85">
        <v>0</v>
      </c>
      <c r="T61" s="82">
        <v>0</v>
      </c>
      <c r="U61" s="82">
        <f t="shared" si="69"/>
        <v>1</v>
      </c>
      <c r="V61" s="82">
        <f t="shared" si="70"/>
        <v>1</v>
      </c>
      <c r="W61" s="82">
        <v>1</v>
      </c>
      <c r="X61" s="82">
        <v>0</v>
      </c>
      <c r="Y61" s="82">
        <f t="shared" si="71"/>
        <v>1</v>
      </c>
      <c r="Z61" s="82">
        <f t="shared" si="66"/>
        <v>4</v>
      </c>
      <c r="AA61" s="101">
        <f t="shared" si="10"/>
        <v>0.25</v>
      </c>
      <c r="AB61" s="143">
        <v>0</v>
      </c>
      <c r="AC61" s="88">
        <v>0</v>
      </c>
      <c r="AD61" s="82">
        <v>1</v>
      </c>
      <c r="AE61" s="82">
        <v>0</v>
      </c>
      <c r="AF61" s="82">
        <f t="shared" si="72"/>
        <v>1</v>
      </c>
      <c r="AG61" s="101">
        <f t="shared" si="11"/>
        <v>0</v>
      </c>
      <c r="AH61" s="82">
        <v>1</v>
      </c>
      <c r="AI61" s="82">
        <v>0</v>
      </c>
      <c r="AJ61" s="82">
        <f t="shared" si="73"/>
        <v>1</v>
      </c>
      <c r="AK61" s="101">
        <f t="shared" si="12"/>
        <v>1</v>
      </c>
      <c r="AL61" s="82">
        <v>0</v>
      </c>
      <c r="AM61" s="82">
        <v>0</v>
      </c>
      <c r="AN61" s="82">
        <v>1</v>
      </c>
      <c r="AO61" s="82">
        <v>0</v>
      </c>
      <c r="AP61" s="82">
        <v>0</v>
      </c>
      <c r="AQ61" s="82">
        <v>0</v>
      </c>
      <c r="AR61" s="82">
        <f t="shared" si="74"/>
        <v>1</v>
      </c>
      <c r="AT61" s="101" t="e">
        <f>(H61+I61+#REF!)/(E61-O61-N61)</f>
        <v>#REF!</v>
      </c>
    </row>
    <row r="62" spans="1:46" s="66" customFormat="1" x14ac:dyDescent="0.2">
      <c r="A62" s="210"/>
      <c r="B62" s="124"/>
      <c r="C62" s="125"/>
      <c r="D62" s="125" t="s">
        <v>38</v>
      </c>
      <c r="E62" s="126">
        <f>SUM(E53:E61)</f>
        <v>260</v>
      </c>
      <c r="F62" s="126">
        <f>SUM(F53:F61)</f>
        <v>241</v>
      </c>
      <c r="G62" s="127">
        <f t="shared" si="59"/>
        <v>0.92692307692307696</v>
      </c>
      <c r="H62" s="128">
        <f t="shared" ref="H62:Y62" si="75">SUM(H53:H61)</f>
        <v>191</v>
      </c>
      <c r="I62" s="128">
        <f t="shared" si="75"/>
        <v>6</v>
      </c>
      <c r="J62" s="128">
        <f t="shared" si="75"/>
        <v>44</v>
      </c>
      <c r="K62" s="128">
        <f t="shared" si="75"/>
        <v>15</v>
      </c>
      <c r="L62" s="128">
        <f t="shared" si="75"/>
        <v>7</v>
      </c>
      <c r="M62" s="128">
        <f t="shared" si="75"/>
        <v>19</v>
      </c>
      <c r="N62" s="128">
        <f t="shared" si="75"/>
        <v>0</v>
      </c>
      <c r="O62" s="128">
        <f t="shared" si="75"/>
        <v>0</v>
      </c>
      <c r="P62" s="128">
        <f t="shared" si="75"/>
        <v>3</v>
      </c>
      <c r="Q62" s="128">
        <f t="shared" si="75"/>
        <v>44</v>
      </c>
      <c r="R62" s="129">
        <f t="shared" si="75"/>
        <v>241</v>
      </c>
      <c r="S62" s="130">
        <f t="shared" si="75"/>
        <v>4</v>
      </c>
      <c r="T62" s="128">
        <f t="shared" si="75"/>
        <v>184</v>
      </c>
      <c r="U62" s="128">
        <f t="shared" si="75"/>
        <v>191</v>
      </c>
      <c r="V62" s="128">
        <f t="shared" si="75"/>
        <v>187</v>
      </c>
      <c r="W62" s="128">
        <f t="shared" si="75"/>
        <v>3</v>
      </c>
      <c r="X62" s="128">
        <f t="shared" si="75"/>
        <v>0</v>
      </c>
      <c r="Y62" s="128">
        <f t="shared" si="75"/>
        <v>191</v>
      </c>
      <c r="Z62" s="128">
        <f t="shared" si="66"/>
        <v>235</v>
      </c>
      <c r="AA62" s="131">
        <f t="shared" si="10"/>
        <v>0.81276595744680846</v>
      </c>
      <c r="AB62" s="143">
        <v>0</v>
      </c>
      <c r="AC62" s="133">
        <f>SUM(AC53:AC61)</f>
        <v>107</v>
      </c>
      <c r="AD62" s="128">
        <f>SUM(AD53:AD61)</f>
        <v>84</v>
      </c>
      <c r="AE62" s="128">
        <f>SUM(AE53:AE61)</f>
        <v>0</v>
      </c>
      <c r="AF62" s="128">
        <f>SUM(AF53:AF61)</f>
        <v>191</v>
      </c>
      <c r="AG62" s="131">
        <f t="shared" si="11"/>
        <v>0.56020942408376961</v>
      </c>
      <c r="AH62" s="128">
        <f>SUM(AH53:AH61)</f>
        <v>84</v>
      </c>
      <c r="AI62" s="128">
        <f>SUM(AI53:AI61)</f>
        <v>107</v>
      </c>
      <c r="AJ62" s="128">
        <f>SUM(AJ53:AJ61)</f>
        <v>191</v>
      </c>
      <c r="AK62" s="131">
        <f t="shared" si="12"/>
        <v>0.43979057591623039</v>
      </c>
      <c r="AL62" s="128">
        <f t="shared" ref="AL62:AR62" si="76">SUM(AL53:AL61)</f>
        <v>35</v>
      </c>
      <c r="AM62" s="128">
        <f t="shared" si="76"/>
        <v>15</v>
      </c>
      <c r="AN62" s="128">
        <f t="shared" si="76"/>
        <v>13</v>
      </c>
      <c r="AO62" s="128">
        <f t="shared" si="76"/>
        <v>122</v>
      </c>
      <c r="AP62" s="128">
        <f t="shared" si="76"/>
        <v>1</v>
      </c>
      <c r="AQ62" s="128">
        <f t="shared" si="76"/>
        <v>5</v>
      </c>
      <c r="AR62" s="128">
        <f t="shared" si="76"/>
        <v>191</v>
      </c>
      <c r="AT62" s="200" t="e">
        <f>(H62+I62+#REF!)/(E62-O62-N62)</f>
        <v>#REF!</v>
      </c>
    </row>
    <row r="63" spans="1:46" x14ac:dyDescent="0.2">
      <c r="A63" s="211">
        <v>9</v>
      </c>
      <c r="B63" s="183" t="s">
        <v>115</v>
      </c>
      <c r="C63" s="135">
        <v>9.1</v>
      </c>
      <c r="D63" s="136" t="s">
        <v>116</v>
      </c>
      <c r="E63" s="167">
        <v>118</v>
      </c>
      <c r="F63" s="167">
        <v>113</v>
      </c>
      <c r="G63" s="139">
        <f t="shared" si="0"/>
        <v>0.9576271186440678</v>
      </c>
      <c r="H63" s="82">
        <v>91</v>
      </c>
      <c r="I63" s="82">
        <v>0</v>
      </c>
      <c r="J63" s="82">
        <v>22</v>
      </c>
      <c r="K63" s="82">
        <v>9</v>
      </c>
      <c r="L63" s="82">
        <v>6</v>
      </c>
      <c r="M63" s="82">
        <v>2</v>
      </c>
      <c r="N63" s="82">
        <v>1</v>
      </c>
      <c r="O63" s="82">
        <v>0</v>
      </c>
      <c r="P63" s="140">
        <v>4</v>
      </c>
      <c r="Q63" s="140">
        <f t="shared" si="5"/>
        <v>22</v>
      </c>
      <c r="R63" s="141">
        <f t="shared" ref="R63:R72" si="77">SUM(H63:J63)</f>
        <v>113</v>
      </c>
      <c r="S63" s="85">
        <v>2</v>
      </c>
      <c r="T63" s="82">
        <v>89</v>
      </c>
      <c r="U63" s="82">
        <f t="shared" si="69"/>
        <v>91</v>
      </c>
      <c r="V63" s="82">
        <f t="shared" ref="V63:V72" si="78">T63+W63</f>
        <v>89</v>
      </c>
      <c r="W63" s="82">
        <v>0</v>
      </c>
      <c r="X63" s="82">
        <v>0</v>
      </c>
      <c r="Y63" s="82">
        <f t="shared" ref="Y63:Y72" si="79">SUM(U63)</f>
        <v>91</v>
      </c>
      <c r="Z63" s="143">
        <f t="shared" si="66"/>
        <v>112</v>
      </c>
      <c r="AA63" s="101">
        <f t="shared" si="10"/>
        <v>0.8125</v>
      </c>
      <c r="AB63" s="143">
        <v>0</v>
      </c>
      <c r="AC63" s="88">
        <v>68</v>
      </c>
      <c r="AD63" s="82">
        <v>23</v>
      </c>
      <c r="AE63" s="82">
        <v>0</v>
      </c>
      <c r="AF63" s="140">
        <f t="shared" ref="AF63:AF72" si="80">SUM(AC63:AD63)</f>
        <v>91</v>
      </c>
      <c r="AG63" s="90">
        <f t="shared" si="11"/>
        <v>0.74725274725274726</v>
      </c>
      <c r="AH63" s="82">
        <v>41</v>
      </c>
      <c r="AI63" s="82">
        <v>50</v>
      </c>
      <c r="AJ63" s="140">
        <f t="shared" ref="AJ63:AJ72" si="81">SUM(AH63:AI63)</f>
        <v>91</v>
      </c>
      <c r="AK63" s="90">
        <f t="shared" si="12"/>
        <v>0.45054945054945056</v>
      </c>
      <c r="AL63" s="82">
        <v>1</v>
      </c>
      <c r="AM63" s="82">
        <v>5</v>
      </c>
      <c r="AN63" s="82">
        <v>2</v>
      </c>
      <c r="AO63" s="82">
        <v>66</v>
      </c>
      <c r="AP63" s="82">
        <v>0</v>
      </c>
      <c r="AQ63" s="82">
        <v>17</v>
      </c>
      <c r="AR63" s="140">
        <f t="shared" ref="AR63:AR72" si="82">SUM(AL63:AQ63)</f>
        <v>91</v>
      </c>
      <c r="AT63" s="90" t="e">
        <f>(H63+I63+#REF!)/(E63-O63-N63)</f>
        <v>#REF!</v>
      </c>
    </row>
    <row r="64" spans="1:46" x14ac:dyDescent="0.2">
      <c r="A64" s="212"/>
      <c r="B64" s="213"/>
      <c r="C64" s="145">
        <v>9.1999999999999993</v>
      </c>
      <c r="D64" s="146" t="s">
        <v>117</v>
      </c>
      <c r="E64" s="167">
        <f>SUM(E65,E66)</f>
        <v>81</v>
      </c>
      <c r="F64" s="167">
        <f>SUM(F65,F66)</f>
        <v>72</v>
      </c>
      <c r="G64" s="148">
        <f t="shared" si="0"/>
        <v>0.88888888888888884</v>
      </c>
      <c r="H64" s="82">
        <f t="shared" ref="H64:P64" si="83">SUM(H65,H66)</f>
        <v>49</v>
      </c>
      <c r="I64" s="82">
        <f t="shared" si="83"/>
        <v>5</v>
      </c>
      <c r="J64" s="82">
        <f t="shared" si="83"/>
        <v>18</v>
      </c>
      <c r="K64" s="82">
        <f t="shared" si="83"/>
        <v>8</v>
      </c>
      <c r="L64" s="82">
        <f t="shared" si="83"/>
        <v>8</v>
      </c>
      <c r="M64" s="82">
        <f t="shared" si="83"/>
        <v>2</v>
      </c>
      <c r="N64" s="82">
        <f t="shared" si="83"/>
        <v>0</v>
      </c>
      <c r="O64" s="82">
        <f t="shared" si="83"/>
        <v>0</v>
      </c>
      <c r="P64" s="143">
        <f t="shared" si="83"/>
        <v>0</v>
      </c>
      <c r="Q64" s="82">
        <f t="shared" si="5"/>
        <v>18</v>
      </c>
      <c r="R64" s="149">
        <f t="shared" si="77"/>
        <v>72</v>
      </c>
      <c r="S64" s="85">
        <f>SUM(S65,S66)</f>
        <v>1</v>
      </c>
      <c r="T64" s="82">
        <f>SUM(T65,T66)</f>
        <v>48</v>
      </c>
      <c r="U64" s="82">
        <f t="shared" si="69"/>
        <v>49</v>
      </c>
      <c r="V64" s="82">
        <f t="shared" si="78"/>
        <v>48</v>
      </c>
      <c r="W64" s="82">
        <f>SUM(W65,W66)</f>
        <v>0</v>
      </c>
      <c r="X64" s="82">
        <f>SUM(X65,X66)</f>
        <v>0</v>
      </c>
      <c r="Y64" s="82">
        <f t="shared" si="79"/>
        <v>49</v>
      </c>
      <c r="Z64" s="82">
        <f t="shared" si="66"/>
        <v>67</v>
      </c>
      <c r="AA64" s="101">
        <f t="shared" si="10"/>
        <v>0.73134328358208955</v>
      </c>
      <c r="AB64" s="143"/>
      <c r="AC64" s="88">
        <f>SUM(AC65,AC66)</f>
        <v>34</v>
      </c>
      <c r="AD64" s="82">
        <f>SUM(AD65,AD66)</f>
        <v>15</v>
      </c>
      <c r="AE64" s="82">
        <f>SUM(AE65,AE66)</f>
        <v>0</v>
      </c>
      <c r="AF64" s="82">
        <f t="shared" ref="AF64" si="84">SUM(AC64:AD64)</f>
        <v>49</v>
      </c>
      <c r="AG64" s="101">
        <f t="shared" si="11"/>
        <v>0.69387755102040816</v>
      </c>
      <c r="AH64" s="82">
        <f>SUM(AH65,AH66)</f>
        <v>23</v>
      </c>
      <c r="AI64" s="82">
        <f>SUM(AI65,AI66)</f>
        <v>26</v>
      </c>
      <c r="AJ64" s="82">
        <f t="shared" si="81"/>
        <v>49</v>
      </c>
      <c r="AK64" s="101">
        <f t="shared" si="12"/>
        <v>0.46938775510204084</v>
      </c>
      <c r="AL64" s="82">
        <f t="shared" ref="AL64:AQ64" si="85">SUM(AL65,AL66)</f>
        <v>0</v>
      </c>
      <c r="AM64" s="82">
        <f t="shared" si="85"/>
        <v>6</v>
      </c>
      <c r="AN64" s="82">
        <f t="shared" si="85"/>
        <v>1</v>
      </c>
      <c r="AO64" s="82">
        <f t="shared" si="85"/>
        <v>39</v>
      </c>
      <c r="AP64" s="82">
        <f t="shared" si="85"/>
        <v>0</v>
      </c>
      <c r="AQ64" s="82">
        <f t="shared" si="85"/>
        <v>3</v>
      </c>
      <c r="AR64" s="82">
        <f t="shared" si="82"/>
        <v>49</v>
      </c>
      <c r="AT64" s="193"/>
    </row>
    <row r="65" spans="1:46" s="112" customFormat="1" ht="21" customHeight="1" x14ac:dyDescent="0.2">
      <c r="A65" s="214"/>
      <c r="B65" s="215"/>
      <c r="C65" s="152" t="s">
        <v>18</v>
      </c>
      <c r="D65" s="102" t="s">
        <v>118</v>
      </c>
      <c r="E65" s="196">
        <v>63</v>
      </c>
      <c r="F65" s="196">
        <v>59</v>
      </c>
      <c r="G65" s="105">
        <f t="shared" si="0"/>
        <v>0.93650793650793651</v>
      </c>
      <c r="H65" s="106">
        <v>40</v>
      </c>
      <c r="I65" s="106">
        <v>4</v>
      </c>
      <c r="J65" s="106">
        <v>15</v>
      </c>
      <c r="K65" s="106">
        <v>5</v>
      </c>
      <c r="L65" s="106">
        <v>8</v>
      </c>
      <c r="M65" s="106">
        <v>2</v>
      </c>
      <c r="N65" s="106">
        <v>0</v>
      </c>
      <c r="O65" s="106">
        <v>0</v>
      </c>
      <c r="P65" s="106">
        <v>0</v>
      </c>
      <c r="Q65" s="106">
        <f t="shared" si="5"/>
        <v>15</v>
      </c>
      <c r="R65" s="107">
        <f t="shared" si="77"/>
        <v>59</v>
      </c>
      <c r="S65" s="106">
        <v>1</v>
      </c>
      <c r="T65" s="106">
        <v>39</v>
      </c>
      <c r="U65" s="106">
        <f t="shared" si="69"/>
        <v>40</v>
      </c>
      <c r="V65" s="106">
        <f t="shared" si="78"/>
        <v>39</v>
      </c>
      <c r="W65" s="106">
        <v>0</v>
      </c>
      <c r="X65" s="106">
        <v>0</v>
      </c>
      <c r="Y65" s="106">
        <f t="shared" si="79"/>
        <v>40</v>
      </c>
      <c r="Z65" s="106">
        <f t="shared" si="66"/>
        <v>55</v>
      </c>
      <c r="AA65" s="109">
        <f t="shared" si="10"/>
        <v>0.72727272727272729</v>
      </c>
      <c r="AB65" s="122">
        <v>0</v>
      </c>
      <c r="AC65" s="111">
        <v>29</v>
      </c>
      <c r="AD65" s="106">
        <v>11</v>
      </c>
      <c r="AE65" s="106">
        <v>0</v>
      </c>
      <c r="AF65" s="106">
        <f t="shared" si="80"/>
        <v>40</v>
      </c>
      <c r="AG65" s="109">
        <f t="shared" si="11"/>
        <v>0.72499999999999998</v>
      </c>
      <c r="AH65" s="106">
        <v>18</v>
      </c>
      <c r="AI65" s="106">
        <v>22</v>
      </c>
      <c r="AJ65" s="106">
        <f t="shared" si="81"/>
        <v>40</v>
      </c>
      <c r="AK65" s="109">
        <f t="shared" si="12"/>
        <v>0.45</v>
      </c>
      <c r="AL65" s="106">
        <v>0</v>
      </c>
      <c r="AM65" s="106">
        <v>4</v>
      </c>
      <c r="AN65" s="106">
        <v>1</v>
      </c>
      <c r="AO65" s="106">
        <v>33</v>
      </c>
      <c r="AP65" s="106">
        <v>0</v>
      </c>
      <c r="AQ65" s="106">
        <v>2</v>
      </c>
      <c r="AR65" s="106">
        <f t="shared" si="82"/>
        <v>40</v>
      </c>
      <c r="AT65" s="109" t="e">
        <f>(H65+I65+#REF!)/(E65-O65-N65)</f>
        <v>#REF!</v>
      </c>
    </row>
    <row r="66" spans="1:46" s="112" customFormat="1" ht="21" customHeight="1" x14ac:dyDescent="0.2">
      <c r="A66" s="214"/>
      <c r="B66" s="215"/>
      <c r="C66" s="152"/>
      <c r="D66" s="102" t="s">
        <v>119</v>
      </c>
      <c r="E66" s="196">
        <v>18</v>
      </c>
      <c r="F66" s="196">
        <v>13</v>
      </c>
      <c r="G66" s="105">
        <f t="shared" si="0"/>
        <v>0.72222222222222221</v>
      </c>
      <c r="H66" s="106">
        <v>9</v>
      </c>
      <c r="I66" s="106">
        <v>1</v>
      </c>
      <c r="J66" s="106">
        <v>3</v>
      </c>
      <c r="K66" s="106">
        <v>3</v>
      </c>
      <c r="L66" s="106">
        <v>0</v>
      </c>
      <c r="M66" s="106">
        <v>0</v>
      </c>
      <c r="N66" s="106">
        <v>0</v>
      </c>
      <c r="O66" s="106">
        <v>0</v>
      </c>
      <c r="P66" s="106">
        <v>0</v>
      </c>
      <c r="Q66" s="106">
        <f t="shared" si="5"/>
        <v>3</v>
      </c>
      <c r="R66" s="107">
        <f t="shared" si="77"/>
        <v>13</v>
      </c>
      <c r="S66" s="106">
        <v>0</v>
      </c>
      <c r="T66" s="106">
        <v>9</v>
      </c>
      <c r="U66" s="106">
        <f t="shared" si="69"/>
        <v>9</v>
      </c>
      <c r="V66" s="106">
        <f t="shared" si="78"/>
        <v>9</v>
      </c>
      <c r="W66" s="106">
        <v>0</v>
      </c>
      <c r="X66" s="106">
        <v>0</v>
      </c>
      <c r="Y66" s="106">
        <f t="shared" si="79"/>
        <v>9</v>
      </c>
      <c r="Z66" s="106">
        <f t="shared" si="66"/>
        <v>12</v>
      </c>
      <c r="AA66" s="109">
        <f t="shared" si="10"/>
        <v>0.75</v>
      </c>
      <c r="AB66" s="122">
        <v>0</v>
      </c>
      <c r="AC66" s="111">
        <v>5</v>
      </c>
      <c r="AD66" s="106">
        <v>4</v>
      </c>
      <c r="AE66" s="106">
        <v>0</v>
      </c>
      <c r="AF66" s="106">
        <f t="shared" si="80"/>
        <v>9</v>
      </c>
      <c r="AG66" s="109">
        <f t="shared" si="11"/>
        <v>0.55555555555555558</v>
      </c>
      <c r="AH66" s="106">
        <v>5</v>
      </c>
      <c r="AI66" s="106">
        <v>4</v>
      </c>
      <c r="AJ66" s="106">
        <f t="shared" si="81"/>
        <v>9</v>
      </c>
      <c r="AK66" s="109">
        <f t="shared" si="12"/>
        <v>0.55555555555555558</v>
      </c>
      <c r="AL66" s="106">
        <v>0</v>
      </c>
      <c r="AM66" s="106">
        <v>2</v>
      </c>
      <c r="AN66" s="106">
        <v>0</v>
      </c>
      <c r="AO66" s="106">
        <v>6</v>
      </c>
      <c r="AP66" s="106">
        <v>0</v>
      </c>
      <c r="AQ66" s="106">
        <v>1</v>
      </c>
      <c r="AR66" s="106">
        <f t="shared" si="82"/>
        <v>9</v>
      </c>
      <c r="AT66" s="109" t="e">
        <f>(H66+I66+#REF!)/(E66-O66-N66)</f>
        <v>#REF!</v>
      </c>
    </row>
    <row r="67" spans="1:46" x14ac:dyDescent="0.2">
      <c r="A67" s="212"/>
      <c r="B67" s="213"/>
      <c r="C67" s="145">
        <v>9.3000000000000007</v>
      </c>
      <c r="D67" s="146" t="s">
        <v>120</v>
      </c>
      <c r="E67" s="167">
        <v>69</v>
      </c>
      <c r="F67" s="167">
        <v>58</v>
      </c>
      <c r="G67" s="148">
        <f>+F67/E67</f>
        <v>0.84057971014492749</v>
      </c>
      <c r="H67" s="82">
        <v>48</v>
      </c>
      <c r="I67" s="82">
        <v>1</v>
      </c>
      <c r="J67" s="82">
        <v>9</v>
      </c>
      <c r="K67" s="82">
        <v>2</v>
      </c>
      <c r="L67" s="82">
        <v>6</v>
      </c>
      <c r="M67" s="82">
        <v>0</v>
      </c>
      <c r="N67" s="82">
        <v>0</v>
      </c>
      <c r="O67" s="82">
        <v>0</v>
      </c>
      <c r="P67" s="82">
        <v>1</v>
      </c>
      <c r="Q67" s="82">
        <f>SUM(K67:P67)</f>
        <v>9</v>
      </c>
      <c r="R67" s="149">
        <f>SUM(H67:J67)</f>
        <v>58</v>
      </c>
      <c r="S67" s="85">
        <v>4</v>
      </c>
      <c r="T67" s="82">
        <v>44</v>
      </c>
      <c r="U67" s="82">
        <f t="shared" si="69"/>
        <v>48</v>
      </c>
      <c r="V67" s="82">
        <f t="shared" si="78"/>
        <v>44</v>
      </c>
      <c r="W67" s="82">
        <v>0</v>
      </c>
      <c r="X67" s="82">
        <v>0</v>
      </c>
      <c r="Y67" s="82">
        <f t="shared" si="79"/>
        <v>48</v>
      </c>
      <c r="Z67" s="82">
        <f t="shared" si="66"/>
        <v>57</v>
      </c>
      <c r="AA67" s="101">
        <f t="shared" si="10"/>
        <v>0.84210526315789469</v>
      </c>
      <c r="AB67" s="143">
        <v>0</v>
      </c>
      <c r="AC67" s="88">
        <v>37</v>
      </c>
      <c r="AD67" s="82">
        <v>11</v>
      </c>
      <c r="AE67" s="82">
        <v>0</v>
      </c>
      <c r="AF67" s="82">
        <f>SUM(AC67:AD67)</f>
        <v>48</v>
      </c>
      <c r="AG67" s="101">
        <f t="shared" si="11"/>
        <v>0.77083333333333337</v>
      </c>
      <c r="AH67" s="82">
        <v>28</v>
      </c>
      <c r="AI67" s="82">
        <v>20</v>
      </c>
      <c r="AJ67" s="82">
        <f>SUM(AH67:AI67)</f>
        <v>48</v>
      </c>
      <c r="AK67" s="101">
        <f t="shared" si="12"/>
        <v>0.58333333333333337</v>
      </c>
      <c r="AL67" s="82">
        <v>3</v>
      </c>
      <c r="AM67" s="82">
        <v>11</v>
      </c>
      <c r="AN67" s="82">
        <v>1</v>
      </c>
      <c r="AO67" s="82">
        <v>32</v>
      </c>
      <c r="AP67" s="82">
        <v>0</v>
      </c>
      <c r="AQ67" s="82">
        <v>1</v>
      </c>
      <c r="AR67" s="82">
        <f>SUM(AL67:AQ67)</f>
        <v>48</v>
      </c>
      <c r="AT67" s="101" t="e">
        <f>(H67+I67+#REF!)/(E67-O67-N67)</f>
        <v>#REF!</v>
      </c>
    </row>
    <row r="68" spans="1:46" ht="39" x14ac:dyDescent="0.2">
      <c r="A68" s="212"/>
      <c r="B68" s="213"/>
      <c r="C68" s="216">
        <v>9.4</v>
      </c>
      <c r="D68" s="217" t="s">
        <v>121</v>
      </c>
      <c r="E68" s="167">
        <v>13</v>
      </c>
      <c r="F68" s="167">
        <v>7</v>
      </c>
      <c r="G68" s="148">
        <f t="shared" si="0"/>
        <v>0.53846153846153844</v>
      </c>
      <c r="H68" s="82">
        <v>5</v>
      </c>
      <c r="I68" s="82">
        <v>1</v>
      </c>
      <c r="J68" s="82">
        <v>1</v>
      </c>
      <c r="K68" s="82">
        <v>1</v>
      </c>
      <c r="L68" s="82">
        <v>0</v>
      </c>
      <c r="M68" s="82">
        <v>0</v>
      </c>
      <c r="N68" s="82">
        <v>0</v>
      </c>
      <c r="O68" s="82">
        <v>0</v>
      </c>
      <c r="P68" s="82">
        <v>0</v>
      </c>
      <c r="Q68" s="82">
        <f t="shared" si="5"/>
        <v>1</v>
      </c>
      <c r="R68" s="149">
        <f t="shared" si="77"/>
        <v>7</v>
      </c>
      <c r="S68" s="85">
        <v>1</v>
      </c>
      <c r="T68" s="82">
        <v>4</v>
      </c>
      <c r="U68" s="82">
        <f t="shared" si="69"/>
        <v>5</v>
      </c>
      <c r="V68" s="82">
        <f t="shared" si="78"/>
        <v>4</v>
      </c>
      <c r="W68" s="82">
        <v>0</v>
      </c>
      <c r="X68" s="82">
        <v>0</v>
      </c>
      <c r="Y68" s="82">
        <f t="shared" si="79"/>
        <v>5</v>
      </c>
      <c r="Z68" s="82">
        <f t="shared" si="66"/>
        <v>6</v>
      </c>
      <c r="AA68" s="101">
        <f t="shared" si="10"/>
        <v>0.83333333333333337</v>
      </c>
      <c r="AB68" s="150">
        <f t="shared" ref="AB68:AB80" si="86">+F68-S68-N68-O68-I68</f>
        <v>5</v>
      </c>
      <c r="AC68" s="88">
        <v>4</v>
      </c>
      <c r="AD68" s="82">
        <v>1</v>
      </c>
      <c r="AE68" s="82">
        <v>0</v>
      </c>
      <c r="AF68" s="82">
        <f t="shared" si="80"/>
        <v>5</v>
      </c>
      <c r="AG68" s="101">
        <f t="shared" si="11"/>
        <v>0.8</v>
      </c>
      <c r="AH68" s="82">
        <v>5</v>
      </c>
      <c r="AI68" s="82">
        <v>0</v>
      </c>
      <c r="AJ68" s="82">
        <f t="shared" si="81"/>
        <v>5</v>
      </c>
      <c r="AK68" s="101">
        <f t="shared" si="12"/>
        <v>1</v>
      </c>
      <c r="AL68" s="82">
        <v>0</v>
      </c>
      <c r="AM68" s="82">
        <v>1</v>
      </c>
      <c r="AN68" s="82">
        <v>0</v>
      </c>
      <c r="AO68" s="82">
        <v>3</v>
      </c>
      <c r="AP68" s="82">
        <v>0</v>
      </c>
      <c r="AQ68" s="82">
        <v>1</v>
      </c>
      <c r="AR68" s="82">
        <f>SUM(AL68:AQ68)</f>
        <v>5</v>
      </c>
      <c r="AT68" s="101" t="e">
        <f>(H68+I68+#REF!)/(E68-O68-N68)</f>
        <v>#REF!</v>
      </c>
    </row>
    <row r="69" spans="1:46" x14ac:dyDescent="0.2">
      <c r="A69" s="212"/>
      <c r="B69" s="213"/>
      <c r="C69" s="216">
        <v>9.5</v>
      </c>
      <c r="D69" s="217" t="s">
        <v>122</v>
      </c>
      <c r="E69" s="167">
        <v>56</v>
      </c>
      <c r="F69" s="167">
        <v>53</v>
      </c>
      <c r="G69" s="148">
        <f t="shared" si="0"/>
        <v>0.9464285714285714</v>
      </c>
      <c r="H69" s="82">
        <v>42</v>
      </c>
      <c r="I69" s="82">
        <v>3</v>
      </c>
      <c r="J69" s="82">
        <v>8</v>
      </c>
      <c r="K69" s="82">
        <v>3</v>
      </c>
      <c r="L69" s="82">
        <v>3</v>
      </c>
      <c r="M69" s="82">
        <v>0</v>
      </c>
      <c r="N69" s="82">
        <v>1</v>
      </c>
      <c r="O69" s="82">
        <v>0</v>
      </c>
      <c r="P69" s="82">
        <v>1</v>
      </c>
      <c r="Q69" s="82">
        <f t="shared" si="5"/>
        <v>8</v>
      </c>
      <c r="R69" s="149">
        <f t="shared" si="77"/>
        <v>53</v>
      </c>
      <c r="S69" s="85">
        <v>2</v>
      </c>
      <c r="T69" s="82">
        <v>40</v>
      </c>
      <c r="U69" s="82">
        <f t="shared" si="69"/>
        <v>42</v>
      </c>
      <c r="V69" s="82">
        <f t="shared" si="78"/>
        <v>40</v>
      </c>
      <c r="W69" s="82">
        <v>0</v>
      </c>
      <c r="X69" s="82">
        <v>0</v>
      </c>
      <c r="Y69" s="82">
        <f t="shared" si="79"/>
        <v>42</v>
      </c>
      <c r="Z69" s="82">
        <f t="shared" si="66"/>
        <v>49</v>
      </c>
      <c r="AA69" s="101">
        <f t="shared" si="10"/>
        <v>0.8571428571428571</v>
      </c>
      <c r="AB69" s="150">
        <f t="shared" si="86"/>
        <v>47</v>
      </c>
      <c r="AC69" s="88">
        <v>32</v>
      </c>
      <c r="AD69" s="82">
        <v>10</v>
      </c>
      <c r="AE69" s="82">
        <v>0</v>
      </c>
      <c r="AF69" s="82">
        <f t="shared" si="80"/>
        <v>42</v>
      </c>
      <c r="AG69" s="101">
        <f t="shared" si="11"/>
        <v>0.76190476190476186</v>
      </c>
      <c r="AH69" s="82">
        <v>17</v>
      </c>
      <c r="AI69" s="82">
        <v>25</v>
      </c>
      <c r="AJ69" s="82">
        <f t="shared" si="81"/>
        <v>42</v>
      </c>
      <c r="AK69" s="101">
        <f t="shared" si="12"/>
        <v>0.40476190476190477</v>
      </c>
      <c r="AL69" s="82">
        <v>0</v>
      </c>
      <c r="AM69" s="82">
        <v>5</v>
      </c>
      <c r="AN69" s="82">
        <v>4</v>
      </c>
      <c r="AO69" s="82">
        <v>33</v>
      </c>
      <c r="AP69" s="82">
        <v>0</v>
      </c>
      <c r="AQ69" s="82">
        <v>0</v>
      </c>
      <c r="AR69" s="82">
        <f t="shared" si="82"/>
        <v>42</v>
      </c>
      <c r="AT69" s="101" t="e">
        <f>(H69+I69+#REF!)/(E69-O69-N69)</f>
        <v>#REF!</v>
      </c>
    </row>
    <row r="70" spans="1:46" x14ac:dyDescent="0.2">
      <c r="A70" s="212"/>
      <c r="B70" s="213"/>
      <c r="C70" s="216">
        <v>9.6</v>
      </c>
      <c r="D70" s="217" t="s">
        <v>123</v>
      </c>
      <c r="E70" s="167">
        <v>135</v>
      </c>
      <c r="F70" s="167">
        <v>130</v>
      </c>
      <c r="G70" s="148">
        <f t="shared" si="0"/>
        <v>0.96296296296296291</v>
      </c>
      <c r="H70" s="82">
        <v>112</v>
      </c>
      <c r="I70" s="82">
        <v>4</v>
      </c>
      <c r="J70" s="82">
        <v>14</v>
      </c>
      <c r="K70" s="82">
        <v>4</v>
      </c>
      <c r="L70" s="82">
        <v>7</v>
      </c>
      <c r="M70" s="82">
        <v>2</v>
      </c>
      <c r="N70" s="82">
        <v>0</v>
      </c>
      <c r="O70" s="82">
        <v>0</v>
      </c>
      <c r="P70" s="82">
        <v>1</v>
      </c>
      <c r="Q70" s="82">
        <f t="shared" si="5"/>
        <v>14</v>
      </c>
      <c r="R70" s="149">
        <f t="shared" si="77"/>
        <v>130</v>
      </c>
      <c r="S70" s="85">
        <v>3</v>
      </c>
      <c r="T70" s="82">
        <v>106</v>
      </c>
      <c r="U70" s="82">
        <f t="shared" si="69"/>
        <v>112</v>
      </c>
      <c r="V70" s="82">
        <f t="shared" si="78"/>
        <v>109</v>
      </c>
      <c r="W70" s="82">
        <v>3</v>
      </c>
      <c r="X70" s="82">
        <v>0</v>
      </c>
      <c r="Y70" s="82">
        <f t="shared" si="79"/>
        <v>112</v>
      </c>
      <c r="Z70" s="82">
        <f t="shared" si="66"/>
        <v>126</v>
      </c>
      <c r="AA70" s="101">
        <f t="shared" si="10"/>
        <v>0.88888888888888884</v>
      </c>
      <c r="AB70" s="150">
        <f t="shared" si="86"/>
        <v>123</v>
      </c>
      <c r="AC70" s="88">
        <v>90</v>
      </c>
      <c r="AD70" s="82">
        <v>22</v>
      </c>
      <c r="AE70" s="82">
        <v>0</v>
      </c>
      <c r="AF70" s="82">
        <f t="shared" si="80"/>
        <v>112</v>
      </c>
      <c r="AG70" s="101">
        <f t="shared" si="11"/>
        <v>0.8035714285714286</v>
      </c>
      <c r="AH70" s="82">
        <v>49</v>
      </c>
      <c r="AI70" s="82">
        <v>63</v>
      </c>
      <c r="AJ70" s="82">
        <f t="shared" si="81"/>
        <v>112</v>
      </c>
      <c r="AK70" s="101">
        <f t="shared" si="12"/>
        <v>0.4375</v>
      </c>
      <c r="AL70" s="82">
        <v>8</v>
      </c>
      <c r="AM70" s="82">
        <v>7</v>
      </c>
      <c r="AN70" s="82">
        <v>5</v>
      </c>
      <c r="AO70" s="82">
        <v>88</v>
      </c>
      <c r="AP70" s="82">
        <v>0</v>
      </c>
      <c r="AQ70" s="82">
        <v>4</v>
      </c>
      <c r="AR70" s="82">
        <f t="shared" si="82"/>
        <v>112</v>
      </c>
      <c r="AT70" s="101" t="e">
        <f>(H70+I70+#REF!)/(E70-O70-N70)</f>
        <v>#REF!</v>
      </c>
    </row>
    <row r="71" spans="1:46" x14ac:dyDescent="0.2">
      <c r="A71" s="212"/>
      <c r="B71" s="213"/>
      <c r="C71" s="216">
        <v>9.6999999999999993</v>
      </c>
      <c r="D71" s="217" t="s">
        <v>124</v>
      </c>
      <c r="E71" s="167">
        <v>59</v>
      </c>
      <c r="F71" s="167">
        <v>54</v>
      </c>
      <c r="G71" s="148">
        <f t="shared" si="0"/>
        <v>0.9152542372881356</v>
      </c>
      <c r="H71" s="82">
        <v>38</v>
      </c>
      <c r="I71" s="82">
        <v>0</v>
      </c>
      <c r="J71" s="82">
        <v>16</v>
      </c>
      <c r="K71" s="82">
        <v>3</v>
      </c>
      <c r="L71" s="82">
        <v>9</v>
      </c>
      <c r="M71" s="82">
        <v>2</v>
      </c>
      <c r="N71" s="82">
        <v>1</v>
      </c>
      <c r="O71" s="82">
        <v>0</v>
      </c>
      <c r="P71" s="82">
        <v>1</v>
      </c>
      <c r="Q71" s="82">
        <f t="shared" si="5"/>
        <v>16</v>
      </c>
      <c r="R71" s="149">
        <f t="shared" si="77"/>
        <v>54</v>
      </c>
      <c r="S71" s="85">
        <v>3</v>
      </c>
      <c r="T71" s="82">
        <v>35</v>
      </c>
      <c r="U71" s="82">
        <f t="shared" si="69"/>
        <v>38</v>
      </c>
      <c r="V71" s="82">
        <f t="shared" si="78"/>
        <v>35</v>
      </c>
      <c r="W71" s="82">
        <v>0</v>
      </c>
      <c r="X71" s="82">
        <v>0</v>
      </c>
      <c r="Y71" s="82">
        <f t="shared" si="79"/>
        <v>38</v>
      </c>
      <c r="Z71" s="82">
        <f t="shared" si="66"/>
        <v>53</v>
      </c>
      <c r="AA71" s="101">
        <f t="shared" si="10"/>
        <v>0.71698113207547165</v>
      </c>
      <c r="AB71" s="150">
        <f t="shared" si="86"/>
        <v>50</v>
      </c>
      <c r="AC71" s="88">
        <v>15</v>
      </c>
      <c r="AD71" s="82">
        <v>23</v>
      </c>
      <c r="AE71" s="82">
        <v>0</v>
      </c>
      <c r="AF71" s="82">
        <f t="shared" si="80"/>
        <v>38</v>
      </c>
      <c r="AG71" s="101">
        <f t="shared" si="11"/>
        <v>0.39473684210526316</v>
      </c>
      <c r="AH71" s="82">
        <v>13</v>
      </c>
      <c r="AI71" s="82">
        <v>25</v>
      </c>
      <c r="AJ71" s="82">
        <f t="shared" si="81"/>
        <v>38</v>
      </c>
      <c r="AK71" s="101">
        <f t="shared" si="12"/>
        <v>0.34210526315789475</v>
      </c>
      <c r="AL71" s="82">
        <v>6</v>
      </c>
      <c r="AM71" s="82">
        <v>1</v>
      </c>
      <c r="AN71" s="82">
        <v>1</v>
      </c>
      <c r="AO71" s="82">
        <v>27</v>
      </c>
      <c r="AP71" s="82">
        <v>0</v>
      </c>
      <c r="AQ71" s="82">
        <v>3</v>
      </c>
      <c r="AR71" s="82">
        <f t="shared" si="82"/>
        <v>38</v>
      </c>
      <c r="AT71" s="101" t="e">
        <f>(H71+I71+#REF!)/(E71-O71-N71)</f>
        <v>#REF!</v>
      </c>
    </row>
    <row r="72" spans="1:46" x14ac:dyDescent="0.2">
      <c r="A72" s="212"/>
      <c r="B72" s="213"/>
      <c r="C72" s="218">
        <v>9.8000000000000007</v>
      </c>
      <c r="D72" s="219" t="s">
        <v>125</v>
      </c>
      <c r="E72" s="167">
        <v>8</v>
      </c>
      <c r="F72" s="167">
        <v>8</v>
      </c>
      <c r="G72" s="161">
        <f t="shared" si="0"/>
        <v>1</v>
      </c>
      <c r="H72" s="82">
        <v>4</v>
      </c>
      <c r="I72" s="82">
        <v>0</v>
      </c>
      <c r="J72" s="82">
        <v>4</v>
      </c>
      <c r="K72" s="82">
        <v>0</v>
      </c>
      <c r="L72" s="82">
        <v>2</v>
      </c>
      <c r="M72" s="82">
        <v>2</v>
      </c>
      <c r="N72" s="82">
        <v>0</v>
      </c>
      <c r="O72" s="82">
        <v>0</v>
      </c>
      <c r="P72" s="162">
        <v>0</v>
      </c>
      <c r="Q72" s="162">
        <f t="shared" si="5"/>
        <v>4</v>
      </c>
      <c r="R72" s="163">
        <f t="shared" si="77"/>
        <v>8</v>
      </c>
      <c r="S72" s="85">
        <v>0</v>
      </c>
      <c r="T72" s="82">
        <v>4</v>
      </c>
      <c r="U72" s="82">
        <f t="shared" si="69"/>
        <v>4</v>
      </c>
      <c r="V72" s="82">
        <f t="shared" si="78"/>
        <v>4</v>
      </c>
      <c r="W72" s="82">
        <v>0</v>
      </c>
      <c r="X72" s="82">
        <v>0</v>
      </c>
      <c r="Y72" s="162">
        <f t="shared" si="79"/>
        <v>4</v>
      </c>
      <c r="Z72" s="162">
        <f t="shared" si="66"/>
        <v>8</v>
      </c>
      <c r="AA72" s="164">
        <f t="shared" si="10"/>
        <v>0.5</v>
      </c>
      <c r="AB72" s="165">
        <f t="shared" si="86"/>
        <v>8</v>
      </c>
      <c r="AC72" s="88">
        <v>0</v>
      </c>
      <c r="AD72" s="82">
        <v>4</v>
      </c>
      <c r="AE72" s="82">
        <v>0</v>
      </c>
      <c r="AF72" s="162">
        <f t="shared" si="80"/>
        <v>4</v>
      </c>
      <c r="AG72" s="164">
        <f t="shared" si="11"/>
        <v>0</v>
      </c>
      <c r="AH72" s="82">
        <v>2</v>
      </c>
      <c r="AI72" s="82">
        <v>2</v>
      </c>
      <c r="AJ72" s="162">
        <f t="shared" si="81"/>
        <v>4</v>
      </c>
      <c r="AK72" s="164">
        <f t="shared" si="12"/>
        <v>0.5</v>
      </c>
      <c r="AL72" s="82">
        <v>1</v>
      </c>
      <c r="AM72" s="82">
        <v>0</v>
      </c>
      <c r="AN72" s="82">
        <v>1</v>
      </c>
      <c r="AO72" s="82">
        <v>2</v>
      </c>
      <c r="AP72" s="82">
        <v>0</v>
      </c>
      <c r="AQ72" s="82">
        <v>0</v>
      </c>
      <c r="AR72" s="162">
        <f t="shared" si="82"/>
        <v>4</v>
      </c>
      <c r="AT72" s="101" t="e">
        <f>(H72+I72+#REF!)/(E72-O72-N72)</f>
        <v>#REF!</v>
      </c>
    </row>
    <row r="73" spans="1:46" s="66" customFormat="1" x14ac:dyDescent="0.2">
      <c r="A73" s="220"/>
      <c r="B73" s="124"/>
      <c r="C73" s="125"/>
      <c r="D73" s="125" t="s">
        <v>38</v>
      </c>
      <c r="E73" s="126">
        <f>SUM(E63:E64,E67:E72)</f>
        <v>539</v>
      </c>
      <c r="F73" s="126">
        <f>SUM(F63:F64,F67:F72)</f>
        <v>495</v>
      </c>
      <c r="G73" s="127">
        <f t="shared" si="0"/>
        <v>0.91836734693877553</v>
      </c>
      <c r="H73" s="128">
        <f t="shared" ref="H73:Y73" si="87">SUM(H63:H64,H67:H72)</f>
        <v>389</v>
      </c>
      <c r="I73" s="128">
        <f t="shared" si="87"/>
        <v>14</v>
      </c>
      <c r="J73" s="128">
        <f t="shared" si="87"/>
        <v>92</v>
      </c>
      <c r="K73" s="128">
        <f t="shared" si="87"/>
        <v>30</v>
      </c>
      <c r="L73" s="128">
        <f t="shared" si="87"/>
        <v>41</v>
      </c>
      <c r="M73" s="128">
        <f t="shared" si="87"/>
        <v>10</v>
      </c>
      <c r="N73" s="128">
        <f t="shared" si="87"/>
        <v>3</v>
      </c>
      <c r="O73" s="128">
        <f t="shared" si="87"/>
        <v>0</v>
      </c>
      <c r="P73" s="128">
        <f t="shared" si="87"/>
        <v>8</v>
      </c>
      <c r="Q73" s="128">
        <f t="shared" si="87"/>
        <v>92</v>
      </c>
      <c r="R73" s="128">
        <f t="shared" si="87"/>
        <v>495</v>
      </c>
      <c r="S73" s="130">
        <f t="shared" si="87"/>
        <v>16</v>
      </c>
      <c r="T73" s="128">
        <f t="shared" si="87"/>
        <v>370</v>
      </c>
      <c r="U73" s="128">
        <f t="shared" si="87"/>
        <v>389</v>
      </c>
      <c r="V73" s="128">
        <f t="shared" si="87"/>
        <v>373</v>
      </c>
      <c r="W73" s="128">
        <f t="shared" si="87"/>
        <v>3</v>
      </c>
      <c r="X73" s="128">
        <f t="shared" si="87"/>
        <v>0</v>
      </c>
      <c r="Y73" s="128">
        <f t="shared" si="87"/>
        <v>389</v>
      </c>
      <c r="Z73" s="128">
        <f t="shared" si="66"/>
        <v>478</v>
      </c>
      <c r="AA73" s="131">
        <f t="shared" si="10"/>
        <v>0.81380753138075312</v>
      </c>
      <c r="AB73" s="132">
        <f t="shared" si="86"/>
        <v>462</v>
      </c>
      <c r="AC73" s="133">
        <f t="shared" ref="AC73:AF73" si="88">SUM(AC63:AC64,AC67:AC72)</f>
        <v>280</v>
      </c>
      <c r="AD73" s="128">
        <f t="shared" si="88"/>
        <v>109</v>
      </c>
      <c r="AE73" s="128">
        <f t="shared" si="88"/>
        <v>0</v>
      </c>
      <c r="AF73" s="128">
        <f t="shared" si="88"/>
        <v>389</v>
      </c>
      <c r="AG73" s="131">
        <f t="shared" si="11"/>
        <v>0.71979434447300772</v>
      </c>
      <c r="AH73" s="128">
        <f t="shared" ref="AH73:AJ73" si="89">SUM(AH63:AH64,AH67:AH72)</f>
        <v>178</v>
      </c>
      <c r="AI73" s="128">
        <f t="shared" si="89"/>
        <v>211</v>
      </c>
      <c r="AJ73" s="128">
        <f t="shared" si="89"/>
        <v>389</v>
      </c>
      <c r="AK73" s="131">
        <f t="shared" si="12"/>
        <v>0.45758354755784064</v>
      </c>
      <c r="AL73" s="128">
        <f t="shared" ref="AL73:AR73" si="90">SUM(AL63:AL64,AL67:AL72)</f>
        <v>19</v>
      </c>
      <c r="AM73" s="128">
        <f t="shared" si="90"/>
        <v>36</v>
      </c>
      <c r="AN73" s="128">
        <f t="shared" si="90"/>
        <v>15</v>
      </c>
      <c r="AO73" s="128">
        <f t="shared" si="90"/>
        <v>290</v>
      </c>
      <c r="AP73" s="128">
        <f t="shared" si="90"/>
        <v>0</v>
      </c>
      <c r="AQ73" s="128">
        <f t="shared" si="90"/>
        <v>29</v>
      </c>
      <c r="AR73" s="128">
        <f t="shared" si="90"/>
        <v>389</v>
      </c>
      <c r="AT73" s="131" t="e">
        <f>(H73+I73+#REF!)/(E73-O73-N73)</f>
        <v>#REF!</v>
      </c>
    </row>
    <row r="74" spans="1:46" x14ac:dyDescent="0.2">
      <c r="A74" s="182">
        <v>10</v>
      </c>
      <c r="B74" s="76" t="s">
        <v>126</v>
      </c>
      <c r="C74" s="221">
        <v>10.1</v>
      </c>
      <c r="D74" s="172" t="s">
        <v>127</v>
      </c>
      <c r="E74" s="167">
        <v>227</v>
      </c>
      <c r="F74" s="167">
        <v>206</v>
      </c>
      <c r="G74" s="173">
        <f t="shared" si="0"/>
        <v>0.90748898678414092</v>
      </c>
      <c r="H74" s="82">
        <v>140</v>
      </c>
      <c r="I74" s="82">
        <v>61</v>
      </c>
      <c r="J74" s="82">
        <v>5</v>
      </c>
      <c r="K74" s="82">
        <v>1</v>
      </c>
      <c r="L74" s="82">
        <v>2</v>
      </c>
      <c r="M74" s="82">
        <v>2</v>
      </c>
      <c r="N74" s="82">
        <v>0</v>
      </c>
      <c r="O74" s="82">
        <v>0</v>
      </c>
      <c r="P74" s="82">
        <v>0</v>
      </c>
      <c r="Q74" s="174">
        <f t="shared" si="5"/>
        <v>5</v>
      </c>
      <c r="R74" s="175">
        <f>SUM(H74:J74)</f>
        <v>206</v>
      </c>
      <c r="S74" s="85">
        <v>4</v>
      </c>
      <c r="T74" s="82">
        <v>133</v>
      </c>
      <c r="U74" s="82">
        <f t="shared" si="69"/>
        <v>140</v>
      </c>
      <c r="V74" s="82">
        <f>T74+W74</f>
        <v>136</v>
      </c>
      <c r="W74" s="82">
        <v>3</v>
      </c>
      <c r="X74" s="174">
        <v>0</v>
      </c>
      <c r="Y74" s="174">
        <f t="shared" ref="Y74" si="91">SUM(U74)</f>
        <v>140</v>
      </c>
      <c r="Z74" s="174">
        <f>+F74-N74-O74-I74</f>
        <v>145</v>
      </c>
      <c r="AA74" s="177">
        <f t="shared" si="10"/>
        <v>0.96551724137931039</v>
      </c>
      <c r="AB74" s="178">
        <f t="shared" si="86"/>
        <v>141</v>
      </c>
      <c r="AC74" s="88">
        <v>64</v>
      </c>
      <c r="AD74" s="82">
        <v>76</v>
      </c>
      <c r="AE74" s="143"/>
      <c r="AF74" s="174">
        <f>SUM(AC74:AD74)</f>
        <v>140</v>
      </c>
      <c r="AG74" s="177">
        <f t="shared" si="11"/>
        <v>0.45714285714285713</v>
      </c>
      <c r="AH74" s="82">
        <v>51</v>
      </c>
      <c r="AI74" s="82">
        <v>89</v>
      </c>
      <c r="AJ74" s="174">
        <f>SUM(AH74:AI74)</f>
        <v>140</v>
      </c>
      <c r="AK74" s="177">
        <f t="shared" si="12"/>
        <v>0.36428571428571427</v>
      </c>
      <c r="AL74" s="82">
        <v>26</v>
      </c>
      <c r="AM74" s="82">
        <v>33</v>
      </c>
      <c r="AN74" s="82">
        <v>6</v>
      </c>
      <c r="AO74" s="82">
        <v>73</v>
      </c>
      <c r="AP74" s="82">
        <v>0</v>
      </c>
      <c r="AQ74" s="82">
        <v>2</v>
      </c>
      <c r="AR74" s="174">
        <f>SUM(AL74:AQ74)</f>
        <v>140</v>
      </c>
      <c r="AT74" s="177" t="e">
        <f>(H74+I74+#REF!)/(E74-O74-N74)</f>
        <v>#REF!</v>
      </c>
    </row>
    <row r="75" spans="1:46" s="66" customFormat="1" x14ac:dyDescent="0.2">
      <c r="A75" s="123"/>
      <c r="B75" s="222"/>
      <c r="C75" s="125"/>
      <c r="D75" s="125" t="s">
        <v>38</v>
      </c>
      <c r="E75" s="126">
        <f>SUM(E74)</f>
        <v>227</v>
      </c>
      <c r="F75" s="126">
        <f>SUM(F74)</f>
        <v>206</v>
      </c>
      <c r="G75" s="127">
        <f t="shared" si="0"/>
        <v>0.90748898678414092</v>
      </c>
      <c r="H75" s="128">
        <f t="shared" ref="H75:Y75" si="92">SUM(H74)</f>
        <v>140</v>
      </c>
      <c r="I75" s="128">
        <f t="shared" si="92"/>
        <v>61</v>
      </c>
      <c r="J75" s="128">
        <f t="shared" si="92"/>
        <v>5</v>
      </c>
      <c r="K75" s="128">
        <f t="shared" si="92"/>
        <v>1</v>
      </c>
      <c r="L75" s="128">
        <f t="shared" si="92"/>
        <v>2</v>
      </c>
      <c r="M75" s="128">
        <f t="shared" si="92"/>
        <v>2</v>
      </c>
      <c r="N75" s="128">
        <f t="shared" si="92"/>
        <v>0</v>
      </c>
      <c r="O75" s="128">
        <f t="shared" si="92"/>
        <v>0</v>
      </c>
      <c r="P75" s="128">
        <f t="shared" si="92"/>
        <v>0</v>
      </c>
      <c r="Q75" s="128">
        <f t="shared" si="92"/>
        <v>5</v>
      </c>
      <c r="R75" s="129">
        <f t="shared" si="92"/>
        <v>206</v>
      </c>
      <c r="S75" s="130">
        <f t="shared" si="92"/>
        <v>4</v>
      </c>
      <c r="T75" s="128">
        <f t="shared" si="92"/>
        <v>133</v>
      </c>
      <c r="U75" s="128">
        <f t="shared" si="92"/>
        <v>140</v>
      </c>
      <c r="V75" s="128">
        <f t="shared" si="92"/>
        <v>136</v>
      </c>
      <c r="W75" s="128">
        <f t="shared" si="92"/>
        <v>3</v>
      </c>
      <c r="X75" s="128">
        <f t="shared" si="92"/>
        <v>0</v>
      </c>
      <c r="Y75" s="128">
        <f t="shared" si="92"/>
        <v>140</v>
      </c>
      <c r="Z75" s="128">
        <f>+F75-N75-O75-I75</f>
        <v>145</v>
      </c>
      <c r="AA75" s="131">
        <f t="shared" si="10"/>
        <v>0.96551724137931039</v>
      </c>
      <c r="AB75" s="132">
        <f t="shared" si="86"/>
        <v>141</v>
      </c>
      <c r="AC75" s="133">
        <f>SUM(AC74)</f>
        <v>64</v>
      </c>
      <c r="AD75" s="128">
        <f>SUM(AD74)</f>
        <v>76</v>
      </c>
      <c r="AE75" s="128">
        <f>SUM(AE74)</f>
        <v>0</v>
      </c>
      <c r="AF75" s="128">
        <f>SUM(AF74)</f>
        <v>140</v>
      </c>
      <c r="AG75" s="131">
        <f t="shared" si="11"/>
        <v>0.45714285714285713</v>
      </c>
      <c r="AH75" s="128">
        <f>SUM(AH74)</f>
        <v>51</v>
      </c>
      <c r="AI75" s="128">
        <f>SUM(AI74)</f>
        <v>89</v>
      </c>
      <c r="AJ75" s="128">
        <f>SUM(AJ74)</f>
        <v>140</v>
      </c>
      <c r="AK75" s="131">
        <f t="shared" si="12"/>
        <v>0.36428571428571427</v>
      </c>
      <c r="AL75" s="128">
        <f>SUM(AL74)</f>
        <v>26</v>
      </c>
      <c r="AM75" s="128">
        <f t="shared" ref="AM75:AR75" si="93">SUM(AM74)</f>
        <v>33</v>
      </c>
      <c r="AN75" s="128">
        <f t="shared" si="93"/>
        <v>6</v>
      </c>
      <c r="AO75" s="128">
        <f t="shared" si="93"/>
        <v>73</v>
      </c>
      <c r="AP75" s="128">
        <f t="shared" si="93"/>
        <v>0</v>
      </c>
      <c r="AQ75" s="128">
        <f t="shared" si="93"/>
        <v>2</v>
      </c>
      <c r="AR75" s="128">
        <f t="shared" si="93"/>
        <v>140</v>
      </c>
      <c r="AT75" s="131" t="e">
        <f>(H75+I75+#REF!)/(E75-O75-N75)</f>
        <v>#REF!</v>
      </c>
    </row>
    <row r="76" spans="1:46" x14ac:dyDescent="0.2">
      <c r="A76" s="75">
        <v>11</v>
      </c>
      <c r="B76" s="76" t="s">
        <v>128</v>
      </c>
      <c r="C76" s="135">
        <v>11.1</v>
      </c>
      <c r="D76" s="136" t="s">
        <v>129</v>
      </c>
      <c r="E76" s="167">
        <v>78</v>
      </c>
      <c r="F76" s="167">
        <v>76</v>
      </c>
      <c r="G76" s="139">
        <f t="shared" si="0"/>
        <v>0.97435897435897434</v>
      </c>
      <c r="H76" s="82">
        <v>52</v>
      </c>
      <c r="I76" s="82">
        <v>2</v>
      </c>
      <c r="J76" s="82">
        <v>22</v>
      </c>
      <c r="K76" s="82">
        <v>6</v>
      </c>
      <c r="L76" s="82">
        <v>6</v>
      </c>
      <c r="M76" s="82">
        <v>4</v>
      </c>
      <c r="N76" s="82">
        <v>1</v>
      </c>
      <c r="O76" s="82">
        <v>1</v>
      </c>
      <c r="P76" s="82">
        <v>4</v>
      </c>
      <c r="Q76" s="140">
        <f t="shared" si="5"/>
        <v>22</v>
      </c>
      <c r="R76" s="141">
        <f>SUM(H76:J76)</f>
        <v>76</v>
      </c>
      <c r="S76" s="85">
        <v>1</v>
      </c>
      <c r="T76" s="82">
        <v>51</v>
      </c>
      <c r="U76" s="82">
        <f t="shared" si="69"/>
        <v>52</v>
      </c>
      <c r="V76" s="82">
        <f t="shared" ref="V76:V80" si="94">T76+W76</f>
        <v>51</v>
      </c>
      <c r="W76" s="82">
        <v>0</v>
      </c>
      <c r="X76" s="82">
        <v>0</v>
      </c>
      <c r="Y76" s="140">
        <f t="shared" ref="Y76:Y78" si="95">SUM(U76)</f>
        <v>52</v>
      </c>
      <c r="Z76" s="140">
        <f t="shared" ref="Z76:Z78" si="96">+F76-N76-O76-I76</f>
        <v>72</v>
      </c>
      <c r="AA76" s="90">
        <f t="shared" si="10"/>
        <v>0.72222222222222221</v>
      </c>
      <c r="AB76" s="142">
        <f t="shared" si="86"/>
        <v>71</v>
      </c>
      <c r="AC76" s="88">
        <v>10</v>
      </c>
      <c r="AD76" s="82">
        <v>42</v>
      </c>
      <c r="AE76" s="82">
        <v>0</v>
      </c>
      <c r="AF76" s="140">
        <f>SUM(AC76:AD76)</f>
        <v>52</v>
      </c>
      <c r="AG76" s="90">
        <f t="shared" si="11"/>
        <v>0.19230769230769232</v>
      </c>
      <c r="AH76" s="82">
        <v>14</v>
      </c>
      <c r="AI76" s="82">
        <v>38</v>
      </c>
      <c r="AJ76" s="140">
        <f>SUM(AH76:AI76)</f>
        <v>52</v>
      </c>
      <c r="AK76" s="90">
        <f t="shared" si="12"/>
        <v>0.26923076923076922</v>
      </c>
      <c r="AL76" s="82">
        <v>5</v>
      </c>
      <c r="AM76" s="82">
        <v>6</v>
      </c>
      <c r="AN76" s="82">
        <v>3</v>
      </c>
      <c r="AO76" s="82">
        <v>37</v>
      </c>
      <c r="AP76" s="82">
        <v>0</v>
      </c>
      <c r="AQ76" s="82">
        <v>1</v>
      </c>
      <c r="AR76" s="140">
        <f>SUM(AL76:AQ76)</f>
        <v>52</v>
      </c>
      <c r="AS76" s="223"/>
      <c r="AT76" s="90" t="e">
        <f>(H76+I76+#REF!)/(E76-O76-N76)</f>
        <v>#REF!</v>
      </c>
    </row>
    <row r="77" spans="1:46" x14ac:dyDescent="0.2">
      <c r="A77" s="91"/>
      <c r="B77" s="92"/>
      <c r="C77" s="145">
        <v>11.2</v>
      </c>
      <c r="D77" s="146" t="s">
        <v>130</v>
      </c>
      <c r="E77" s="167">
        <v>55</v>
      </c>
      <c r="F77" s="167">
        <v>0</v>
      </c>
      <c r="G77" s="148">
        <f t="shared" si="0"/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f t="shared" si="5"/>
        <v>0</v>
      </c>
      <c r="R77" s="149">
        <f>SUM(H77:J77)</f>
        <v>0</v>
      </c>
      <c r="S77" s="85">
        <v>0</v>
      </c>
      <c r="T77" s="82">
        <v>0</v>
      </c>
      <c r="U77" s="82">
        <f t="shared" si="69"/>
        <v>0</v>
      </c>
      <c r="V77" s="82">
        <f t="shared" si="94"/>
        <v>0</v>
      </c>
      <c r="W77" s="82">
        <v>0</v>
      </c>
      <c r="X77" s="82">
        <v>0</v>
      </c>
      <c r="Y77" s="82">
        <f t="shared" si="95"/>
        <v>0</v>
      </c>
      <c r="Z77" s="82">
        <f t="shared" si="96"/>
        <v>0</v>
      </c>
      <c r="AA77" s="101" t="e">
        <f t="shared" si="10"/>
        <v>#DIV/0!</v>
      </c>
      <c r="AB77" s="150">
        <f t="shared" si="86"/>
        <v>0</v>
      </c>
      <c r="AC77" s="88">
        <v>0</v>
      </c>
      <c r="AD77" s="82">
        <v>0</v>
      </c>
      <c r="AE77" s="82">
        <v>0</v>
      </c>
      <c r="AF77" s="82">
        <f>SUM(AC77:AD77)</f>
        <v>0</v>
      </c>
      <c r="AG77" s="101" t="e">
        <f t="shared" si="11"/>
        <v>#DIV/0!</v>
      </c>
      <c r="AH77" s="82">
        <v>0</v>
      </c>
      <c r="AI77" s="82">
        <v>0</v>
      </c>
      <c r="AJ77" s="82">
        <f>SUM(AH77:AI77)</f>
        <v>0</v>
      </c>
      <c r="AK77" s="101" t="e">
        <f t="shared" si="12"/>
        <v>#DIV/0!</v>
      </c>
      <c r="AL77" s="82">
        <v>0</v>
      </c>
      <c r="AM77" s="82">
        <v>0</v>
      </c>
      <c r="AN77" s="82">
        <v>0</v>
      </c>
      <c r="AO77" s="82">
        <v>0</v>
      </c>
      <c r="AP77" s="82">
        <v>0</v>
      </c>
      <c r="AQ77" s="82">
        <v>0</v>
      </c>
      <c r="AR77" s="82">
        <f t="shared" ref="AR77:AR86" si="97">SUM(AL77:AQ77)</f>
        <v>0</v>
      </c>
      <c r="AT77" s="101" t="e">
        <f>(H77+I77+#REF!)/(E77-O77-N77)</f>
        <v>#REF!</v>
      </c>
    </row>
    <row r="78" spans="1:46" x14ac:dyDescent="0.2">
      <c r="A78" s="91"/>
      <c r="B78" s="92"/>
      <c r="C78" s="145">
        <v>11.3</v>
      </c>
      <c r="D78" s="146" t="s">
        <v>131</v>
      </c>
      <c r="E78" s="167">
        <f>SUM(E79:E80)</f>
        <v>107</v>
      </c>
      <c r="F78" s="167">
        <f>SUM(F79:F80)</f>
        <v>103</v>
      </c>
      <c r="G78" s="148">
        <f t="shared" si="0"/>
        <v>0.96261682242990654</v>
      </c>
      <c r="H78" s="167">
        <f t="shared" ref="H78:P78" si="98">SUM(H79:H80)</f>
        <v>79</v>
      </c>
      <c r="I78" s="167">
        <f t="shared" si="98"/>
        <v>0</v>
      </c>
      <c r="J78" s="167">
        <f t="shared" si="98"/>
        <v>24</v>
      </c>
      <c r="K78" s="167">
        <f t="shared" si="98"/>
        <v>4</v>
      </c>
      <c r="L78" s="167">
        <f t="shared" si="98"/>
        <v>5</v>
      </c>
      <c r="M78" s="167">
        <f t="shared" si="98"/>
        <v>13</v>
      </c>
      <c r="N78" s="167">
        <f t="shared" si="98"/>
        <v>0</v>
      </c>
      <c r="O78" s="167">
        <f t="shared" si="98"/>
        <v>0</v>
      </c>
      <c r="P78" s="167">
        <f t="shared" si="98"/>
        <v>2</v>
      </c>
      <c r="Q78" s="82">
        <f t="shared" si="5"/>
        <v>24</v>
      </c>
      <c r="R78" s="149">
        <f>SUM(H78:J78)</f>
        <v>103</v>
      </c>
      <c r="S78" s="85">
        <f t="shared" ref="S78:T78" si="99">SUM(S79:S80)</f>
        <v>2</v>
      </c>
      <c r="T78" s="82">
        <f t="shared" si="99"/>
        <v>77</v>
      </c>
      <c r="U78" s="82">
        <f t="shared" si="69"/>
        <v>79</v>
      </c>
      <c r="V78" s="82">
        <f t="shared" ref="V78:X78" si="100">SUM(V79:V80)</f>
        <v>77</v>
      </c>
      <c r="W78" s="82">
        <f t="shared" si="100"/>
        <v>0</v>
      </c>
      <c r="X78" s="82">
        <f t="shared" si="100"/>
        <v>0</v>
      </c>
      <c r="Y78" s="82">
        <f t="shared" si="95"/>
        <v>79</v>
      </c>
      <c r="Z78" s="82">
        <f t="shared" si="96"/>
        <v>103</v>
      </c>
      <c r="AA78" s="101">
        <f t="shared" si="10"/>
        <v>0.76699029126213591</v>
      </c>
      <c r="AB78" s="150">
        <f t="shared" si="86"/>
        <v>101</v>
      </c>
      <c r="AC78" s="88">
        <f t="shared" ref="AC78:AE78" si="101">SUM(AC79:AC80)</f>
        <v>14</v>
      </c>
      <c r="AD78" s="82">
        <f t="shared" si="101"/>
        <v>65</v>
      </c>
      <c r="AE78" s="82">
        <f t="shared" si="101"/>
        <v>0</v>
      </c>
      <c r="AF78" s="82">
        <f>SUM(AC78:AD78)</f>
        <v>79</v>
      </c>
      <c r="AG78" s="101">
        <f t="shared" si="11"/>
        <v>0.17721518987341772</v>
      </c>
      <c r="AH78" s="82">
        <f t="shared" ref="AH78:AI78" si="102">SUM(AH79:AH80)</f>
        <v>37</v>
      </c>
      <c r="AI78" s="82">
        <f t="shared" si="102"/>
        <v>42</v>
      </c>
      <c r="AJ78" s="82">
        <f>SUM(AH78:AI78)</f>
        <v>79</v>
      </c>
      <c r="AK78" s="101">
        <f t="shared" si="12"/>
        <v>0.46835443037974683</v>
      </c>
      <c r="AL78" s="82">
        <f t="shared" ref="AL78:AQ78" si="103">SUM(AL79:AL80)</f>
        <v>7</v>
      </c>
      <c r="AM78" s="82">
        <f t="shared" si="103"/>
        <v>7</v>
      </c>
      <c r="AN78" s="82">
        <f t="shared" si="103"/>
        <v>3</v>
      </c>
      <c r="AO78" s="82">
        <f t="shared" si="103"/>
        <v>60</v>
      </c>
      <c r="AP78" s="82">
        <f t="shared" si="103"/>
        <v>0</v>
      </c>
      <c r="AQ78" s="82">
        <f t="shared" si="103"/>
        <v>2</v>
      </c>
      <c r="AR78" s="82">
        <f t="shared" si="97"/>
        <v>79</v>
      </c>
      <c r="AT78" s="101" t="e">
        <f>(H78+I78+#REF!)/(E78-O78-N78)</f>
        <v>#REF!</v>
      </c>
    </row>
    <row r="79" spans="1:46" s="112" customFormat="1" ht="21" customHeight="1" x14ac:dyDescent="0.2">
      <c r="A79" s="91"/>
      <c r="B79" s="92"/>
      <c r="C79" s="152"/>
      <c r="D79" s="195" t="s">
        <v>132</v>
      </c>
      <c r="E79" s="196">
        <v>52</v>
      </c>
      <c r="F79" s="196">
        <v>51</v>
      </c>
      <c r="G79" s="105">
        <f t="shared" si="0"/>
        <v>0.98076923076923073</v>
      </c>
      <c r="H79" s="106">
        <v>45</v>
      </c>
      <c r="I79" s="106">
        <v>0</v>
      </c>
      <c r="J79" s="106">
        <v>6</v>
      </c>
      <c r="K79" s="106">
        <v>2</v>
      </c>
      <c r="L79" s="106">
        <v>2</v>
      </c>
      <c r="M79" s="106">
        <v>2</v>
      </c>
      <c r="N79" s="106">
        <v>0</v>
      </c>
      <c r="O79" s="106">
        <v>0</v>
      </c>
      <c r="P79" s="106">
        <v>0</v>
      </c>
      <c r="Q79" s="106">
        <f t="shared" si="5"/>
        <v>6</v>
      </c>
      <c r="R79" s="107">
        <f>SUM(H79:J79)</f>
        <v>51</v>
      </c>
      <c r="S79" s="106">
        <v>2</v>
      </c>
      <c r="T79" s="106">
        <v>43</v>
      </c>
      <c r="U79" s="108"/>
      <c r="V79" s="106">
        <f t="shared" si="94"/>
        <v>43</v>
      </c>
      <c r="W79" s="106">
        <v>0</v>
      </c>
      <c r="X79" s="106">
        <v>0</v>
      </c>
      <c r="Y79" s="106">
        <f t="shared" ref="Y79:Y80" si="104">SUM(X79,V79,S79)</f>
        <v>45</v>
      </c>
      <c r="Z79" s="106">
        <f>+F79-S79-N79-O79-I79</f>
        <v>49</v>
      </c>
      <c r="AA79" s="109">
        <f t="shared" si="10"/>
        <v>0</v>
      </c>
      <c r="AB79" s="110">
        <f t="shared" si="86"/>
        <v>49</v>
      </c>
      <c r="AC79" s="111">
        <v>9</v>
      </c>
      <c r="AD79" s="106">
        <v>36</v>
      </c>
      <c r="AE79" s="106">
        <v>0</v>
      </c>
      <c r="AF79" s="106">
        <f>SUM(AC79:AD79)</f>
        <v>45</v>
      </c>
      <c r="AG79" s="109">
        <f t="shared" si="11"/>
        <v>0.2</v>
      </c>
      <c r="AH79" s="106">
        <v>20</v>
      </c>
      <c r="AI79" s="106">
        <v>25</v>
      </c>
      <c r="AJ79" s="106">
        <f>SUM(AH79:AI79)</f>
        <v>45</v>
      </c>
      <c r="AK79" s="109">
        <f t="shared" si="12"/>
        <v>0.44444444444444442</v>
      </c>
      <c r="AL79" s="106">
        <v>5</v>
      </c>
      <c r="AM79" s="106">
        <v>4</v>
      </c>
      <c r="AN79" s="106">
        <v>1</v>
      </c>
      <c r="AO79" s="106">
        <v>34</v>
      </c>
      <c r="AP79" s="106">
        <v>0</v>
      </c>
      <c r="AQ79" s="106">
        <v>1</v>
      </c>
      <c r="AR79" s="106">
        <f t="shared" si="97"/>
        <v>45</v>
      </c>
      <c r="AT79" s="109" t="e">
        <f>(H79+I79+#REF!)/(E79-O79-N79)</f>
        <v>#REF!</v>
      </c>
    </row>
    <row r="80" spans="1:46" s="112" customFormat="1" ht="21" customHeight="1" x14ac:dyDescent="0.2">
      <c r="A80" s="91"/>
      <c r="B80" s="92"/>
      <c r="C80" s="152"/>
      <c r="D80" s="195" t="s">
        <v>133</v>
      </c>
      <c r="E80" s="196">
        <v>55</v>
      </c>
      <c r="F80" s="196">
        <v>52</v>
      </c>
      <c r="G80" s="105">
        <f t="shared" si="0"/>
        <v>0.94545454545454544</v>
      </c>
      <c r="H80" s="106">
        <v>34</v>
      </c>
      <c r="I80" s="106">
        <v>0</v>
      </c>
      <c r="J80" s="106">
        <v>18</v>
      </c>
      <c r="K80" s="106">
        <v>2</v>
      </c>
      <c r="L80" s="106">
        <v>3</v>
      </c>
      <c r="M80" s="106">
        <v>11</v>
      </c>
      <c r="N80" s="106">
        <v>0</v>
      </c>
      <c r="O80" s="106">
        <v>0</v>
      </c>
      <c r="P80" s="106">
        <v>2</v>
      </c>
      <c r="Q80" s="106">
        <f t="shared" si="5"/>
        <v>18</v>
      </c>
      <c r="R80" s="107">
        <f>SUM(H80:J80)</f>
        <v>52</v>
      </c>
      <c r="S80" s="106">
        <v>0</v>
      </c>
      <c r="T80" s="106">
        <v>34</v>
      </c>
      <c r="U80" s="108"/>
      <c r="V80" s="106">
        <f t="shared" si="94"/>
        <v>34</v>
      </c>
      <c r="W80" s="106">
        <v>0</v>
      </c>
      <c r="X80" s="106">
        <v>0</v>
      </c>
      <c r="Y80" s="106">
        <f t="shared" si="104"/>
        <v>34</v>
      </c>
      <c r="Z80" s="106">
        <f>+F80-S80-N80-O80-I80</f>
        <v>52</v>
      </c>
      <c r="AA80" s="109">
        <f t="shared" si="10"/>
        <v>0</v>
      </c>
      <c r="AB80" s="110">
        <f t="shared" si="86"/>
        <v>52</v>
      </c>
      <c r="AC80" s="111">
        <v>5</v>
      </c>
      <c r="AD80" s="106">
        <v>29</v>
      </c>
      <c r="AE80" s="106">
        <v>0</v>
      </c>
      <c r="AF80" s="106">
        <f>SUM(AC80:AD80)</f>
        <v>34</v>
      </c>
      <c r="AG80" s="109">
        <f t="shared" si="11"/>
        <v>0.14705882352941177</v>
      </c>
      <c r="AH80" s="106">
        <v>17</v>
      </c>
      <c r="AI80" s="106">
        <v>17</v>
      </c>
      <c r="AJ80" s="106">
        <f>SUM(AH80:AI80)</f>
        <v>34</v>
      </c>
      <c r="AK80" s="109">
        <f t="shared" si="12"/>
        <v>0.5</v>
      </c>
      <c r="AL80" s="106">
        <v>2</v>
      </c>
      <c r="AM80" s="106">
        <v>3</v>
      </c>
      <c r="AN80" s="106">
        <v>2</v>
      </c>
      <c r="AO80" s="106">
        <v>26</v>
      </c>
      <c r="AP80" s="106">
        <v>0</v>
      </c>
      <c r="AQ80" s="106">
        <v>1</v>
      </c>
      <c r="AR80" s="106">
        <f t="shared" si="97"/>
        <v>34</v>
      </c>
      <c r="AT80" s="109" t="e">
        <f>(H80+I80+#REF!)/(E80-O80-N80)</f>
        <v>#REF!</v>
      </c>
    </row>
    <row r="81" spans="1:46" s="66" customFormat="1" x14ac:dyDescent="0.2">
      <c r="A81" s="210"/>
      <c r="B81" s="124"/>
      <c r="C81" s="125"/>
      <c r="D81" s="125" t="s">
        <v>38</v>
      </c>
      <c r="E81" s="126">
        <f>SUM(E76:E78)</f>
        <v>240</v>
      </c>
      <c r="F81" s="126">
        <f>SUM(F76:F78)</f>
        <v>179</v>
      </c>
      <c r="G81" s="127">
        <f t="shared" si="0"/>
        <v>0.74583333333333335</v>
      </c>
      <c r="H81" s="126">
        <f t="shared" ref="H81:AR81" si="105">SUM(H76:H78)</f>
        <v>131</v>
      </c>
      <c r="I81" s="126">
        <f t="shared" si="105"/>
        <v>2</v>
      </c>
      <c r="J81" s="126">
        <f t="shared" si="105"/>
        <v>46</v>
      </c>
      <c r="K81" s="126">
        <f t="shared" si="105"/>
        <v>10</v>
      </c>
      <c r="L81" s="126">
        <f t="shared" si="105"/>
        <v>11</v>
      </c>
      <c r="M81" s="126">
        <f t="shared" si="105"/>
        <v>17</v>
      </c>
      <c r="N81" s="126">
        <f t="shared" si="105"/>
        <v>1</v>
      </c>
      <c r="O81" s="126">
        <f t="shared" si="105"/>
        <v>1</v>
      </c>
      <c r="P81" s="126">
        <f t="shared" si="105"/>
        <v>6</v>
      </c>
      <c r="Q81" s="126">
        <f t="shared" si="105"/>
        <v>46</v>
      </c>
      <c r="R81" s="126">
        <f t="shared" si="105"/>
        <v>179</v>
      </c>
      <c r="S81" s="181">
        <f t="shared" si="105"/>
        <v>3</v>
      </c>
      <c r="T81" s="126">
        <f t="shared" si="105"/>
        <v>128</v>
      </c>
      <c r="U81" s="126">
        <f t="shared" si="105"/>
        <v>131</v>
      </c>
      <c r="V81" s="126">
        <f t="shared" si="105"/>
        <v>128</v>
      </c>
      <c r="W81" s="126">
        <f t="shared" si="105"/>
        <v>0</v>
      </c>
      <c r="X81" s="126">
        <f t="shared" si="105"/>
        <v>0</v>
      </c>
      <c r="Y81" s="126">
        <f t="shared" si="105"/>
        <v>131</v>
      </c>
      <c r="Z81" s="126">
        <f>+F81-N81-O81-I81</f>
        <v>175</v>
      </c>
      <c r="AA81" s="131">
        <f t="shared" si="10"/>
        <v>0.74857142857142855</v>
      </c>
      <c r="AB81" s="126">
        <f t="shared" si="105"/>
        <v>172</v>
      </c>
      <c r="AC81" s="199">
        <f t="shared" si="105"/>
        <v>24</v>
      </c>
      <c r="AD81" s="126">
        <f t="shared" si="105"/>
        <v>107</v>
      </c>
      <c r="AE81" s="126">
        <f t="shared" si="105"/>
        <v>0</v>
      </c>
      <c r="AF81" s="126">
        <f t="shared" si="105"/>
        <v>131</v>
      </c>
      <c r="AG81" s="131">
        <f>SUM(AC81/AF81)</f>
        <v>0.18320610687022901</v>
      </c>
      <c r="AH81" s="128">
        <f t="shared" si="105"/>
        <v>51</v>
      </c>
      <c r="AI81" s="128">
        <f t="shared" si="105"/>
        <v>80</v>
      </c>
      <c r="AJ81" s="128">
        <f t="shared" si="105"/>
        <v>131</v>
      </c>
      <c r="AK81" s="131">
        <f t="shared" si="12"/>
        <v>0.38931297709923662</v>
      </c>
      <c r="AL81" s="128">
        <f t="shared" si="105"/>
        <v>12</v>
      </c>
      <c r="AM81" s="128">
        <f t="shared" si="105"/>
        <v>13</v>
      </c>
      <c r="AN81" s="128">
        <f t="shared" si="105"/>
        <v>6</v>
      </c>
      <c r="AO81" s="128">
        <f t="shared" si="105"/>
        <v>97</v>
      </c>
      <c r="AP81" s="128">
        <f t="shared" si="105"/>
        <v>0</v>
      </c>
      <c r="AQ81" s="128">
        <f t="shared" si="105"/>
        <v>3</v>
      </c>
      <c r="AR81" s="128">
        <f t="shared" si="105"/>
        <v>131</v>
      </c>
      <c r="AT81" s="131" t="e">
        <f>(H81+I81+#REF!)/(E81-O81-N81)</f>
        <v>#REF!</v>
      </c>
    </row>
    <row r="82" spans="1:46" ht="21" customHeight="1" x14ac:dyDescent="0.2">
      <c r="A82" s="224">
        <v>12</v>
      </c>
      <c r="B82" s="170" t="s">
        <v>134</v>
      </c>
      <c r="C82" s="145">
        <v>12.1</v>
      </c>
      <c r="D82" s="146" t="s">
        <v>117</v>
      </c>
      <c r="E82" s="167">
        <f>SUM(E83:E84)</f>
        <v>16</v>
      </c>
      <c r="F82" s="167">
        <f>SUM(F83:F84)</f>
        <v>11</v>
      </c>
      <c r="G82" s="148">
        <f>+F82/E82</f>
        <v>0.6875</v>
      </c>
      <c r="H82" s="82">
        <f t="shared" ref="H82:P82" si="106">SUM(H83:H84)</f>
        <v>10</v>
      </c>
      <c r="I82" s="82">
        <f t="shared" si="106"/>
        <v>1</v>
      </c>
      <c r="J82" s="82">
        <f t="shared" si="106"/>
        <v>0</v>
      </c>
      <c r="K82" s="82">
        <f t="shared" si="106"/>
        <v>0</v>
      </c>
      <c r="L82" s="82">
        <f t="shared" si="106"/>
        <v>0</v>
      </c>
      <c r="M82" s="82">
        <f t="shared" si="106"/>
        <v>0</v>
      </c>
      <c r="N82" s="82">
        <f t="shared" si="106"/>
        <v>0</v>
      </c>
      <c r="O82" s="82">
        <f t="shared" si="106"/>
        <v>0</v>
      </c>
      <c r="P82" s="82">
        <f t="shared" si="106"/>
        <v>0</v>
      </c>
      <c r="Q82" s="82">
        <f>SUM(K82:P82)</f>
        <v>0</v>
      </c>
      <c r="R82" s="149">
        <f t="shared" ref="R82" si="107">SUM(H82:J82)</f>
        <v>11</v>
      </c>
      <c r="S82" s="85">
        <f t="shared" ref="S82:T82" si="108">SUM(S83:S84)</f>
        <v>0</v>
      </c>
      <c r="T82" s="82">
        <f t="shared" si="108"/>
        <v>10</v>
      </c>
      <c r="U82" s="82">
        <f t="shared" ref="U82:U86" si="109">SUM(S82,V82)</f>
        <v>10</v>
      </c>
      <c r="V82" s="82">
        <f t="shared" ref="V82:X82" si="110">SUM(V83:V84)</f>
        <v>10</v>
      </c>
      <c r="W82" s="82">
        <f t="shared" si="110"/>
        <v>0</v>
      </c>
      <c r="X82" s="82">
        <f t="shared" si="110"/>
        <v>0</v>
      </c>
      <c r="Y82" s="82">
        <f t="shared" ref="Y82:Y86" si="111">SUM(U82)</f>
        <v>10</v>
      </c>
      <c r="Z82" s="82">
        <f t="shared" ref="Z82:Z86" si="112">+F82-N82-O82-I82</f>
        <v>10</v>
      </c>
      <c r="AA82" s="101">
        <f t="shared" si="10"/>
        <v>1</v>
      </c>
      <c r="AB82" s="150">
        <f t="shared" ref="AB82:AB88" si="113">+F82-S82-N82-O82-I82</f>
        <v>10</v>
      </c>
      <c r="AC82" s="88">
        <f t="shared" ref="AC82" si="114">SUM(AC83:AC84)</f>
        <v>7</v>
      </c>
      <c r="AD82" s="82">
        <f t="shared" ref="AD82:AE82" si="115">SUM(AD83:AD84)</f>
        <v>3</v>
      </c>
      <c r="AE82" s="82">
        <f t="shared" si="115"/>
        <v>0</v>
      </c>
      <c r="AF82" s="82">
        <f>SUM(AC82:AD82)</f>
        <v>10</v>
      </c>
      <c r="AG82" s="101">
        <f t="shared" ref="AG82" si="116">SUM(AC82/AF82)</f>
        <v>0.7</v>
      </c>
      <c r="AH82" s="82">
        <f t="shared" ref="AH82" si="117">SUM(AH83:AH84)</f>
        <v>3</v>
      </c>
      <c r="AI82" s="82">
        <f t="shared" ref="AI82" si="118">SUM(AI83:AI84)</f>
        <v>7</v>
      </c>
      <c r="AJ82" s="82">
        <f>SUM(AH82:AI82)</f>
        <v>10</v>
      </c>
      <c r="AK82" s="101">
        <f t="shared" si="12"/>
        <v>0.3</v>
      </c>
      <c r="AL82" s="82">
        <f t="shared" ref="AL82:AQ82" si="119">SUM(AL83:AL84)</f>
        <v>1</v>
      </c>
      <c r="AM82" s="82">
        <f t="shared" si="119"/>
        <v>0</v>
      </c>
      <c r="AN82" s="82">
        <f t="shared" si="119"/>
        <v>0</v>
      </c>
      <c r="AO82" s="82">
        <f t="shared" si="119"/>
        <v>6</v>
      </c>
      <c r="AP82" s="82">
        <f t="shared" si="119"/>
        <v>0</v>
      </c>
      <c r="AQ82" s="82">
        <f t="shared" si="119"/>
        <v>3</v>
      </c>
      <c r="AR82" s="82">
        <f>SUM(AL82:AQ82)</f>
        <v>10</v>
      </c>
      <c r="AT82" s="101" t="e">
        <f>(H82+I82+#REF!)/(E82-O82-N82)</f>
        <v>#REF!</v>
      </c>
    </row>
    <row r="83" spans="1:46" s="227" customFormat="1" ht="21" customHeight="1" x14ac:dyDescent="0.2">
      <c r="A83" s="225"/>
      <c r="B83" s="226"/>
      <c r="C83" s="152"/>
      <c r="D83" s="102" t="s">
        <v>118</v>
      </c>
      <c r="E83" s="196">
        <v>10</v>
      </c>
      <c r="F83" s="196">
        <v>8</v>
      </c>
      <c r="G83" s="105">
        <f>+F83/E83</f>
        <v>0.8</v>
      </c>
      <c r="H83" s="106">
        <v>7</v>
      </c>
      <c r="I83" s="106">
        <v>1</v>
      </c>
      <c r="J83" s="106">
        <v>0</v>
      </c>
      <c r="K83" s="106">
        <v>0</v>
      </c>
      <c r="L83" s="106">
        <v>0</v>
      </c>
      <c r="M83" s="106">
        <v>0</v>
      </c>
      <c r="N83" s="106">
        <v>0</v>
      </c>
      <c r="O83" s="106">
        <v>0</v>
      </c>
      <c r="P83" s="106">
        <v>0</v>
      </c>
      <c r="Q83" s="106">
        <f>SUM(K83:P83)</f>
        <v>0</v>
      </c>
      <c r="R83" s="107">
        <f>SUM(H83:J83)</f>
        <v>8</v>
      </c>
      <c r="S83" s="106">
        <v>0</v>
      </c>
      <c r="T83" s="106">
        <v>7</v>
      </c>
      <c r="U83" s="108">
        <f t="shared" si="109"/>
        <v>7</v>
      </c>
      <c r="V83" s="106">
        <f>T83+W83</f>
        <v>7</v>
      </c>
      <c r="W83" s="106">
        <v>0</v>
      </c>
      <c r="X83" s="106">
        <v>0</v>
      </c>
      <c r="Y83" s="106">
        <f t="shared" si="111"/>
        <v>7</v>
      </c>
      <c r="Z83" s="106">
        <f t="shared" si="112"/>
        <v>7</v>
      </c>
      <c r="AA83" s="109">
        <f t="shared" ref="AA83:AA88" si="120">(U83)/(Z83)</f>
        <v>1</v>
      </c>
      <c r="AB83" s="110">
        <f t="shared" si="113"/>
        <v>7</v>
      </c>
      <c r="AC83" s="111">
        <v>5</v>
      </c>
      <c r="AD83" s="106">
        <v>2</v>
      </c>
      <c r="AE83" s="106">
        <v>0</v>
      </c>
      <c r="AF83" s="106">
        <f>SUM(AC83:AD83)</f>
        <v>7</v>
      </c>
      <c r="AG83" s="109">
        <f>SUM(AC83/AF83)</f>
        <v>0.7142857142857143</v>
      </c>
      <c r="AH83" s="106">
        <v>2</v>
      </c>
      <c r="AI83" s="106">
        <v>5</v>
      </c>
      <c r="AJ83" s="106">
        <f>SUM(AH83:AI83)</f>
        <v>7</v>
      </c>
      <c r="AK83" s="109">
        <f t="shared" ref="AK83:AK88" si="121">+AH83/AJ83</f>
        <v>0.2857142857142857</v>
      </c>
      <c r="AL83" s="106">
        <v>0</v>
      </c>
      <c r="AM83" s="106">
        <v>0</v>
      </c>
      <c r="AN83" s="106">
        <v>0</v>
      </c>
      <c r="AO83" s="106">
        <v>4</v>
      </c>
      <c r="AP83" s="106">
        <v>0</v>
      </c>
      <c r="AQ83" s="106">
        <v>3</v>
      </c>
      <c r="AR83" s="106">
        <f>SUM(AL83:AQ83)</f>
        <v>7</v>
      </c>
      <c r="AS83" s="112"/>
      <c r="AT83" s="109" t="e">
        <f>(H83+I83+#REF!)/(E83-O83-N83)</f>
        <v>#REF!</v>
      </c>
    </row>
    <row r="84" spans="1:46" s="227" customFormat="1" ht="21" customHeight="1" x14ac:dyDescent="0.2">
      <c r="A84" s="228"/>
      <c r="B84" s="226"/>
      <c r="C84" s="152"/>
      <c r="D84" s="102" t="s">
        <v>119</v>
      </c>
      <c r="E84" s="196">
        <v>6</v>
      </c>
      <c r="F84" s="196">
        <v>3</v>
      </c>
      <c r="G84" s="105">
        <f>+F84/E84</f>
        <v>0.5</v>
      </c>
      <c r="H84" s="106">
        <v>3</v>
      </c>
      <c r="I84" s="106">
        <v>0</v>
      </c>
      <c r="J84" s="106">
        <v>0</v>
      </c>
      <c r="K84" s="106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0</v>
      </c>
      <c r="Q84" s="106">
        <f>SUM(K84:P84)</f>
        <v>0</v>
      </c>
      <c r="R84" s="107">
        <f>SUM(H84:J84)</f>
        <v>3</v>
      </c>
      <c r="S84" s="106">
        <v>0</v>
      </c>
      <c r="T84" s="106">
        <v>3</v>
      </c>
      <c r="U84" s="108">
        <f t="shared" si="109"/>
        <v>3</v>
      </c>
      <c r="V84" s="106">
        <f>T84+W84</f>
        <v>3</v>
      </c>
      <c r="W84" s="106">
        <v>0</v>
      </c>
      <c r="X84" s="106">
        <v>0</v>
      </c>
      <c r="Y84" s="106">
        <f t="shared" si="111"/>
        <v>3</v>
      </c>
      <c r="Z84" s="106">
        <f t="shared" si="112"/>
        <v>3</v>
      </c>
      <c r="AA84" s="109">
        <f t="shared" si="120"/>
        <v>1</v>
      </c>
      <c r="AB84" s="110">
        <f t="shared" si="113"/>
        <v>3</v>
      </c>
      <c r="AC84" s="111">
        <v>2</v>
      </c>
      <c r="AD84" s="106">
        <v>1</v>
      </c>
      <c r="AE84" s="106">
        <v>0</v>
      </c>
      <c r="AF84" s="106">
        <f>SUM(AC84:AD84)</f>
        <v>3</v>
      </c>
      <c r="AG84" s="109">
        <f>SUM(AC84/AF84)</f>
        <v>0.66666666666666663</v>
      </c>
      <c r="AH84" s="106">
        <v>1</v>
      </c>
      <c r="AI84" s="106">
        <v>2</v>
      </c>
      <c r="AJ84" s="106">
        <f>SUM(AH84:AI84)</f>
        <v>3</v>
      </c>
      <c r="AK84" s="109">
        <f t="shared" si="121"/>
        <v>0.33333333333333331</v>
      </c>
      <c r="AL84" s="106">
        <v>1</v>
      </c>
      <c r="AM84" s="106">
        <v>0</v>
      </c>
      <c r="AN84" s="106">
        <v>0</v>
      </c>
      <c r="AO84" s="106">
        <v>2</v>
      </c>
      <c r="AP84" s="106">
        <v>0</v>
      </c>
      <c r="AQ84" s="106">
        <v>0</v>
      </c>
      <c r="AR84" s="106">
        <f>SUM(AL84:AQ84)</f>
        <v>3</v>
      </c>
      <c r="AS84" s="112"/>
      <c r="AT84" s="109" t="e">
        <f>(H84+I84+#REF!)/(E84-O84-N84)</f>
        <v>#REF!</v>
      </c>
    </row>
    <row r="85" spans="1:46" x14ac:dyDescent="0.2">
      <c r="A85" s="229"/>
      <c r="B85" s="226"/>
      <c r="C85" s="145">
        <v>12.2</v>
      </c>
      <c r="D85" s="146" t="s">
        <v>123</v>
      </c>
      <c r="E85" s="167">
        <v>5</v>
      </c>
      <c r="F85" s="167">
        <v>5</v>
      </c>
      <c r="G85" s="148">
        <f t="shared" si="0"/>
        <v>1</v>
      </c>
      <c r="H85" s="82">
        <v>4</v>
      </c>
      <c r="I85" s="82">
        <v>0</v>
      </c>
      <c r="J85" s="82">
        <v>1</v>
      </c>
      <c r="K85" s="82">
        <v>1</v>
      </c>
      <c r="L85" s="82">
        <v>0</v>
      </c>
      <c r="M85" s="82">
        <v>0</v>
      </c>
      <c r="N85" s="82">
        <v>0</v>
      </c>
      <c r="O85" s="82">
        <v>0</v>
      </c>
      <c r="P85" s="82">
        <v>0</v>
      </c>
      <c r="Q85" s="82">
        <f t="shared" si="5"/>
        <v>1</v>
      </c>
      <c r="R85" s="149">
        <f t="shared" ref="R85:R86" si="122">SUM(H85:J85)</f>
        <v>5</v>
      </c>
      <c r="S85" s="85">
        <v>0</v>
      </c>
      <c r="T85" s="82">
        <v>4</v>
      </c>
      <c r="U85" s="82">
        <f t="shared" si="109"/>
        <v>4</v>
      </c>
      <c r="V85" s="82">
        <f t="shared" ref="V85:V86" si="123">T85+W85</f>
        <v>4</v>
      </c>
      <c r="W85" s="82">
        <v>0</v>
      </c>
      <c r="X85" s="82">
        <v>0</v>
      </c>
      <c r="Y85" s="82">
        <f t="shared" si="111"/>
        <v>4</v>
      </c>
      <c r="Z85" s="82">
        <f t="shared" si="112"/>
        <v>5</v>
      </c>
      <c r="AA85" s="101">
        <f t="shared" si="120"/>
        <v>0.8</v>
      </c>
      <c r="AB85" s="150">
        <f t="shared" si="113"/>
        <v>5</v>
      </c>
      <c r="AC85" s="88">
        <v>3</v>
      </c>
      <c r="AD85" s="82">
        <v>1</v>
      </c>
      <c r="AE85" s="82">
        <v>0</v>
      </c>
      <c r="AF85" s="82">
        <f>SUM(AC85:AD85)</f>
        <v>4</v>
      </c>
      <c r="AG85" s="101">
        <f t="shared" ref="AG85:AG88" si="124">SUM(AC85/AF85)</f>
        <v>0.75</v>
      </c>
      <c r="AH85" s="82">
        <v>1</v>
      </c>
      <c r="AI85" s="82">
        <v>3</v>
      </c>
      <c r="AJ85" s="82">
        <f>SUM(AH85:AI85)</f>
        <v>4</v>
      </c>
      <c r="AK85" s="101">
        <f t="shared" si="121"/>
        <v>0.25</v>
      </c>
      <c r="AL85" s="82">
        <v>0</v>
      </c>
      <c r="AM85" s="82">
        <v>0</v>
      </c>
      <c r="AN85" s="82">
        <v>0</v>
      </c>
      <c r="AO85" s="82">
        <v>4</v>
      </c>
      <c r="AP85" s="82">
        <v>0</v>
      </c>
      <c r="AQ85" s="82">
        <v>0</v>
      </c>
      <c r="AR85" s="82">
        <f t="shared" si="97"/>
        <v>4</v>
      </c>
      <c r="AT85" s="101" t="e">
        <f>(H85+I85+#REF!)/(E85-O85-N85)</f>
        <v>#REF!</v>
      </c>
    </row>
    <row r="86" spans="1:46" x14ac:dyDescent="0.2">
      <c r="A86" s="229"/>
      <c r="B86" s="230"/>
      <c r="C86" s="145">
        <v>12.3</v>
      </c>
      <c r="D86" s="146" t="s">
        <v>80</v>
      </c>
      <c r="E86" s="167">
        <v>14</v>
      </c>
      <c r="F86" s="167">
        <v>13</v>
      </c>
      <c r="G86" s="148">
        <f t="shared" si="0"/>
        <v>0.9285714285714286</v>
      </c>
      <c r="H86" s="82">
        <v>9</v>
      </c>
      <c r="I86" s="82">
        <v>0</v>
      </c>
      <c r="J86" s="82">
        <v>4</v>
      </c>
      <c r="K86" s="82">
        <v>1</v>
      </c>
      <c r="L86" s="82">
        <v>3</v>
      </c>
      <c r="M86" s="82">
        <v>0</v>
      </c>
      <c r="N86" s="82">
        <v>0</v>
      </c>
      <c r="O86" s="82">
        <v>0</v>
      </c>
      <c r="P86" s="82">
        <v>0</v>
      </c>
      <c r="Q86" s="82">
        <f t="shared" si="5"/>
        <v>4</v>
      </c>
      <c r="R86" s="149">
        <f t="shared" si="122"/>
        <v>13</v>
      </c>
      <c r="S86" s="85">
        <v>1</v>
      </c>
      <c r="T86" s="82">
        <v>8</v>
      </c>
      <c r="U86" s="82">
        <f t="shared" si="109"/>
        <v>9</v>
      </c>
      <c r="V86" s="82">
        <f t="shared" si="123"/>
        <v>8</v>
      </c>
      <c r="W86" s="82">
        <v>0</v>
      </c>
      <c r="X86" s="82">
        <v>0</v>
      </c>
      <c r="Y86" s="82">
        <f t="shared" si="111"/>
        <v>9</v>
      </c>
      <c r="Z86" s="82">
        <f t="shared" si="112"/>
        <v>13</v>
      </c>
      <c r="AA86" s="101">
        <f t="shared" si="120"/>
        <v>0.69230769230769229</v>
      </c>
      <c r="AB86" s="150">
        <f t="shared" si="113"/>
        <v>12</v>
      </c>
      <c r="AC86" s="88">
        <v>4</v>
      </c>
      <c r="AD86" s="82">
        <v>5</v>
      </c>
      <c r="AE86" s="82">
        <v>0</v>
      </c>
      <c r="AF86" s="82">
        <f>SUM(AC86:AD86)</f>
        <v>9</v>
      </c>
      <c r="AG86" s="101">
        <f t="shared" si="124"/>
        <v>0.44444444444444442</v>
      </c>
      <c r="AH86" s="82">
        <v>4</v>
      </c>
      <c r="AI86" s="82">
        <v>5</v>
      </c>
      <c r="AJ86" s="82">
        <f>SUM(AH86:AI86)</f>
        <v>9</v>
      </c>
      <c r="AK86" s="101">
        <f t="shared" si="121"/>
        <v>0.44444444444444442</v>
      </c>
      <c r="AL86" s="82">
        <v>3</v>
      </c>
      <c r="AM86" s="82">
        <v>1</v>
      </c>
      <c r="AN86" s="82">
        <v>0</v>
      </c>
      <c r="AO86" s="82">
        <v>5</v>
      </c>
      <c r="AP86" s="82">
        <v>0</v>
      </c>
      <c r="AQ86" s="82">
        <v>0</v>
      </c>
      <c r="AR86" s="82">
        <f t="shared" si="97"/>
        <v>9</v>
      </c>
      <c r="AT86" s="101" t="e">
        <f>(H86+I86+#REF!)/(E86-O86-N86)</f>
        <v>#REF!</v>
      </c>
    </row>
    <row r="87" spans="1:46" s="66" customFormat="1" x14ac:dyDescent="0.2">
      <c r="A87" s="123"/>
      <c r="B87" s="220"/>
      <c r="C87" s="125"/>
      <c r="D87" s="125" t="s">
        <v>38</v>
      </c>
      <c r="E87" s="126">
        <f>SUM(E82,E85,E86)</f>
        <v>35</v>
      </c>
      <c r="F87" s="126">
        <f>SUM(F82,F85,F86)</f>
        <v>29</v>
      </c>
      <c r="G87" s="127">
        <f t="shared" si="0"/>
        <v>0.82857142857142863</v>
      </c>
      <c r="H87" s="129">
        <f t="shared" ref="H87:Y87" si="125">SUM(H82,H85,H86)</f>
        <v>23</v>
      </c>
      <c r="I87" s="128">
        <f t="shared" si="125"/>
        <v>1</v>
      </c>
      <c r="J87" s="128">
        <f t="shared" si="125"/>
        <v>5</v>
      </c>
      <c r="K87" s="128">
        <f t="shared" si="125"/>
        <v>2</v>
      </c>
      <c r="L87" s="128">
        <f t="shared" si="125"/>
        <v>3</v>
      </c>
      <c r="M87" s="128">
        <f t="shared" si="125"/>
        <v>0</v>
      </c>
      <c r="N87" s="128">
        <f t="shared" si="125"/>
        <v>0</v>
      </c>
      <c r="O87" s="128">
        <f t="shared" si="125"/>
        <v>0</v>
      </c>
      <c r="P87" s="128">
        <f t="shared" si="125"/>
        <v>0</v>
      </c>
      <c r="Q87" s="128">
        <f t="shared" si="125"/>
        <v>5</v>
      </c>
      <c r="R87" s="128">
        <f t="shared" si="125"/>
        <v>29</v>
      </c>
      <c r="S87" s="130">
        <f t="shared" si="125"/>
        <v>1</v>
      </c>
      <c r="T87" s="128">
        <f t="shared" si="125"/>
        <v>22</v>
      </c>
      <c r="U87" s="128">
        <f t="shared" si="125"/>
        <v>23</v>
      </c>
      <c r="V87" s="128">
        <f t="shared" si="125"/>
        <v>22</v>
      </c>
      <c r="W87" s="128">
        <f t="shared" si="125"/>
        <v>0</v>
      </c>
      <c r="X87" s="128">
        <f t="shared" si="125"/>
        <v>0</v>
      </c>
      <c r="Y87" s="128">
        <f t="shared" si="125"/>
        <v>23</v>
      </c>
      <c r="Z87" s="128">
        <f>+F87-N87-O87-I87</f>
        <v>28</v>
      </c>
      <c r="AA87" s="131">
        <f t="shared" si="120"/>
        <v>0.8214285714285714</v>
      </c>
      <c r="AB87" s="132">
        <f t="shared" si="113"/>
        <v>27</v>
      </c>
      <c r="AC87" s="133">
        <f t="shared" ref="AC87:AF87" si="126">SUM(AC82,AC85,AC86)</f>
        <v>14</v>
      </c>
      <c r="AD87" s="128">
        <f t="shared" si="126"/>
        <v>9</v>
      </c>
      <c r="AE87" s="128">
        <f t="shared" si="126"/>
        <v>0</v>
      </c>
      <c r="AF87" s="128">
        <f t="shared" si="126"/>
        <v>23</v>
      </c>
      <c r="AG87" s="131">
        <f t="shared" si="124"/>
        <v>0.60869565217391308</v>
      </c>
      <c r="AH87" s="128">
        <f t="shared" ref="AH87:AJ87" si="127">SUM(AH82,AH85,AH86)</f>
        <v>8</v>
      </c>
      <c r="AI87" s="128">
        <f t="shared" si="127"/>
        <v>15</v>
      </c>
      <c r="AJ87" s="128">
        <f t="shared" si="127"/>
        <v>23</v>
      </c>
      <c r="AK87" s="131">
        <f t="shared" si="121"/>
        <v>0.34782608695652173</v>
      </c>
      <c r="AL87" s="128">
        <f t="shared" ref="AL87:AR87" si="128">SUM(AL82,AL85,AL86)</f>
        <v>4</v>
      </c>
      <c r="AM87" s="128">
        <f t="shared" si="128"/>
        <v>1</v>
      </c>
      <c r="AN87" s="128">
        <f t="shared" si="128"/>
        <v>0</v>
      </c>
      <c r="AO87" s="128">
        <f t="shared" si="128"/>
        <v>15</v>
      </c>
      <c r="AP87" s="128">
        <f t="shared" si="128"/>
        <v>0</v>
      </c>
      <c r="AQ87" s="128">
        <f t="shared" si="128"/>
        <v>3</v>
      </c>
      <c r="AR87" s="128">
        <f t="shared" si="128"/>
        <v>23</v>
      </c>
      <c r="AT87" s="131" t="e">
        <f>(H87+I87+#REF!)/(E87-O87-N87)</f>
        <v>#REF!</v>
      </c>
    </row>
    <row r="88" spans="1:46" s="66" customFormat="1" x14ac:dyDescent="0.2">
      <c r="A88" s="231"/>
      <c r="B88" s="232"/>
      <c r="C88" s="232"/>
      <c r="D88" s="233" t="s">
        <v>135</v>
      </c>
      <c r="E88" s="126">
        <f>SUM(E24,E34,E41,E43,E45,E50,E52,E62,E73,E75,E81,E87)</f>
        <v>2453</v>
      </c>
      <c r="F88" s="126">
        <f>SUM(F24,F34,F41,F43,F45,F50,F52,F62,F73,F75,F81,F87)</f>
        <v>2195</v>
      </c>
      <c r="G88" s="127">
        <f t="shared" si="0"/>
        <v>0.89482266612311456</v>
      </c>
      <c r="H88" s="126">
        <f t="shared" ref="H88:Y88" si="129">SUM(H24,H34,H41,H43,H45,H50,H52,H62,H73,H75,H81,H87)</f>
        <v>1697</v>
      </c>
      <c r="I88" s="126">
        <f t="shared" si="129"/>
        <v>134</v>
      </c>
      <c r="J88" s="126">
        <f t="shared" si="129"/>
        <v>364</v>
      </c>
      <c r="K88" s="126">
        <f t="shared" si="129"/>
        <v>112</v>
      </c>
      <c r="L88" s="126">
        <f t="shared" si="129"/>
        <v>125</v>
      </c>
      <c r="M88" s="126">
        <f t="shared" si="129"/>
        <v>82</v>
      </c>
      <c r="N88" s="126">
        <f t="shared" si="129"/>
        <v>13</v>
      </c>
      <c r="O88" s="126">
        <f t="shared" si="129"/>
        <v>3</v>
      </c>
      <c r="P88" s="126">
        <f t="shared" si="129"/>
        <v>29</v>
      </c>
      <c r="Q88" s="126">
        <f t="shared" si="129"/>
        <v>364</v>
      </c>
      <c r="R88" s="126">
        <f t="shared" si="129"/>
        <v>2195</v>
      </c>
      <c r="S88" s="181">
        <f t="shared" si="129"/>
        <v>42</v>
      </c>
      <c r="T88" s="126">
        <f t="shared" si="129"/>
        <v>1641</v>
      </c>
      <c r="U88" s="126">
        <f t="shared" si="129"/>
        <v>1697</v>
      </c>
      <c r="V88" s="126">
        <f t="shared" si="129"/>
        <v>1654</v>
      </c>
      <c r="W88" s="126">
        <f t="shared" si="129"/>
        <v>13</v>
      </c>
      <c r="X88" s="126">
        <f t="shared" si="129"/>
        <v>1</v>
      </c>
      <c r="Y88" s="126">
        <f t="shared" si="129"/>
        <v>1697</v>
      </c>
      <c r="Z88" s="126">
        <f>+F88-N88-O88-I88</f>
        <v>2045</v>
      </c>
      <c r="AA88" s="131">
        <f t="shared" si="120"/>
        <v>0.82982885085574576</v>
      </c>
      <c r="AB88" s="132">
        <f t="shared" si="113"/>
        <v>2003</v>
      </c>
      <c r="AC88" s="199">
        <f>SUM(AC24,AC34,AC41,AC43,AC45,AC50,AC52,AC62,AC73,AC75,AC81,AC87)</f>
        <v>1105</v>
      </c>
      <c r="AD88" s="126">
        <f>SUM(AD24,AD34,AD41,AD43,AD45,AD50,AD52,AD62,AD73,AD75,AD81,AD87)</f>
        <v>591</v>
      </c>
      <c r="AE88" s="126">
        <f>SUM(AE24,AE34,AE41,AE43,AE45,AE50,AE52,AE62,AE73,AE75,AE81,AE87)</f>
        <v>1</v>
      </c>
      <c r="AF88" s="126">
        <f>SUM(AF24,AF34,AF41,AF43,AF45,AF50,AF52,AF62,AF73,AF75,AF81,AF87)</f>
        <v>1697</v>
      </c>
      <c r="AG88" s="131">
        <f t="shared" si="124"/>
        <v>0.65114908662345317</v>
      </c>
      <c r="AH88" s="126">
        <f>SUM(AH24,AH34,AH41,AH43,AH45,AH50,AH52,AH62,AH73,AH75,AH81,AH87)</f>
        <v>970</v>
      </c>
      <c r="AI88" s="126">
        <f>SUM(AI24,AI34,AI41,AI43,AI45,AI50,AI52,AI62,AI73,AI75,AI81,AI87)</f>
        <v>727</v>
      </c>
      <c r="AJ88" s="126">
        <f>SUM(AJ24,AJ34,AJ41,AJ43,AJ45,AJ50,AJ52,AJ62,AJ73,AJ75,AJ81,AJ87)</f>
        <v>1697</v>
      </c>
      <c r="AK88" s="131">
        <f t="shared" si="121"/>
        <v>0.57159693576900417</v>
      </c>
      <c r="AL88" s="126">
        <f t="shared" ref="AL88:AR88" si="130">SUM(AL24,AL34,AL41,AL43,AL45,AL50,AL52,AL62,AL73,AL75,AL81,AL87)</f>
        <v>220</v>
      </c>
      <c r="AM88" s="126">
        <f t="shared" si="130"/>
        <v>145</v>
      </c>
      <c r="AN88" s="126">
        <f t="shared" si="130"/>
        <v>68</v>
      </c>
      <c r="AO88" s="126">
        <f t="shared" si="130"/>
        <v>1214</v>
      </c>
      <c r="AP88" s="126">
        <f t="shared" si="130"/>
        <v>3</v>
      </c>
      <c r="AQ88" s="126">
        <f t="shared" si="130"/>
        <v>47</v>
      </c>
      <c r="AR88" s="126">
        <f t="shared" si="130"/>
        <v>1697</v>
      </c>
      <c r="AT88" s="131" t="e">
        <f>(H88+I88+#REF!)/(E88-O88-N88)</f>
        <v>#REF!</v>
      </c>
    </row>
    <row r="89" spans="1:46" x14ac:dyDescent="0.2">
      <c r="A89" s="234" t="s">
        <v>136</v>
      </c>
      <c r="D89" s="235"/>
      <c r="H89" s="237"/>
      <c r="J89" s="238"/>
      <c r="O89" s="237"/>
      <c r="P89" s="237"/>
      <c r="X89" s="223"/>
      <c r="Y89" s="240"/>
      <c r="Z89" s="240"/>
      <c r="AA89" s="240"/>
      <c r="AD89" s="223"/>
      <c r="AE89" s="223"/>
      <c r="AF89" s="223"/>
      <c r="AJ89" s="241"/>
    </row>
    <row r="90" spans="1:46" x14ac:dyDescent="0.2">
      <c r="A90" s="2"/>
      <c r="D90" s="236"/>
      <c r="E90" s="242"/>
      <c r="H90" s="31"/>
      <c r="I90" s="31"/>
      <c r="J90" s="243"/>
      <c r="K90" s="244"/>
      <c r="L90" s="244"/>
      <c r="M90" s="245"/>
      <c r="P90" s="237"/>
      <c r="S90" s="246"/>
      <c r="T90" s="247"/>
      <c r="U90" s="247"/>
      <c r="V90" s="247"/>
      <c r="W90" s="247"/>
      <c r="X90" s="66"/>
      <c r="Y90" s="66"/>
      <c r="Z90" s="66" t="s">
        <v>137</v>
      </c>
      <c r="AA90" s="2">
        <v>81.680000000000007</v>
      </c>
      <c r="AR90" s="248"/>
    </row>
    <row r="91" spans="1:46" x14ac:dyDescent="0.3">
      <c r="A91" s="249"/>
      <c r="D91" s="236"/>
      <c r="F91" s="238"/>
      <c r="H91" s="31"/>
      <c r="I91" s="31"/>
      <c r="J91" s="31"/>
      <c r="K91" s="31"/>
      <c r="L91" s="31"/>
      <c r="O91" s="237"/>
      <c r="P91" s="237"/>
      <c r="S91" s="250"/>
      <c r="T91" s="66"/>
      <c r="U91" s="66"/>
      <c r="V91" s="247">
        <f>+T88+W88</f>
        <v>1654</v>
      </c>
      <c r="W91" s="66"/>
      <c r="X91" s="66"/>
      <c r="Y91" s="66"/>
      <c r="Z91" s="66"/>
      <c r="AC91" s="251"/>
      <c r="AL91" s="252" t="s">
        <v>138</v>
      </c>
    </row>
    <row r="92" spans="1:46" x14ac:dyDescent="0.3">
      <c r="A92" s="249"/>
      <c r="D92" s="236"/>
      <c r="H92" s="31"/>
      <c r="I92" s="31"/>
      <c r="J92" s="31"/>
      <c r="K92" s="31"/>
      <c r="L92" s="31"/>
      <c r="S92" s="253"/>
      <c r="T92" s="254"/>
      <c r="U92" s="254"/>
      <c r="V92" s="254"/>
      <c r="W92" s="254"/>
      <c r="X92" s="254"/>
      <c r="Y92" s="254"/>
      <c r="Z92" s="254"/>
      <c r="AL92" s="255" t="s">
        <v>139</v>
      </c>
      <c r="AR92" s="128">
        <f t="shared" ref="AR92:AS92" si="131">SUM(AR87,AR90,AR91)</f>
        <v>23</v>
      </c>
      <c r="AS92" s="128">
        <f t="shared" si="131"/>
        <v>0</v>
      </c>
    </row>
    <row r="93" spans="1:46" x14ac:dyDescent="0.3">
      <c r="A93" s="256"/>
      <c r="H93" s="31"/>
      <c r="I93" s="31"/>
      <c r="J93" s="31"/>
      <c r="K93" s="31"/>
      <c r="L93" s="31"/>
      <c r="AA93" s="223"/>
      <c r="AL93" s="258" t="s">
        <v>140</v>
      </c>
    </row>
    <row r="94" spans="1:46" x14ac:dyDescent="0.3">
      <c r="H94" s="31"/>
      <c r="I94" s="31"/>
      <c r="J94" s="31"/>
      <c r="K94" s="31"/>
      <c r="L94" s="31"/>
      <c r="AA94" s="223"/>
      <c r="AL94" s="249" t="s">
        <v>141</v>
      </c>
    </row>
    <row r="95" spans="1:46" x14ac:dyDescent="0.2">
      <c r="H95" s="31"/>
      <c r="I95" s="31"/>
      <c r="J95" s="31"/>
      <c r="K95" s="31"/>
      <c r="L95" s="31"/>
      <c r="AQ95" s="128">
        <f t="shared" ref="AQ95" si="132">SUM(AQ90,AQ93,AQ94)</f>
        <v>0</v>
      </c>
    </row>
    <row r="96" spans="1:46" x14ac:dyDescent="0.2">
      <c r="H96" s="31"/>
      <c r="I96" s="31"/>
      <c r="J96" s="31"/>
      <c r="K96" s="31"/>
      <c r="L96" s="31"/>
      <c r="AL96" s="259"/>
      <c r="AM96" s="259"/>
      <c r="AN96" s="259"/>
      <c r="AO96" s="259"/>
      <c r="AP96" s="259"/>
      <c r="AQ96" s="259"/>
    </row>
    <row r="97" spans="1:43" x14ac:dyDescent="0.2">
      <c r="H97" s="31"/>
      <c r="I97" s="31"/>
      <c r="J97" s="31"/>
      <c r="K97" s="31"/>
      <c r="L97" s="31"/>
      <c r="AL97" s="259"/>
      <c r="AM97" s="259"/>
      <c r="AN97" s="259"/>
      <c r="AO97" s="259"/>
      <c r="AP97" s="259"/>
      <c r="AQ97" s="259"/>
    </row>
    <row r="98" spans="1:43" s="236" customFormat="1" x14ac:dyDescent="0.2">
      <c r="A98" s="31"/>
      <c r="B98" s="235"/>
      <c r="C98" s="235"/>
      <c r="D98" s="257"/>
      <c r="H98" s="31"/>
      <c r="I98" s="31"/>
      <c r="J98" s="31"/>
      <c r="K98" s="31"/>
      <c r="L98" s="31"/>
      <c r="S98" s="239"/>
      <c r="T98" s="2"/>
      <c r="U98" s="2"/>
      <c r="V98" s="2"/>
      <c r="W98" s="2"/>
      <c r="X98" s="2"/>
      <c r="Y98" s="2"/>
      <c r="Z98" s="2"/>
      <c r="AA98" s="2"/>
      <c r="AB98" s="2"/>
      <c r="AC98" s="260"/>
    </row>
    <row r="99" spans="1:43" s="236" customFormat="1" x14ac:dyDescent="0.2">
      <c r="A99" s="31"/>
      <c r="B99" s="235"/>
      <c r="C99" s="235"/>
      <c r="D99" s="257"/>
      <c r="H99" s="31"/>
      <c r="I99" s="31"/>
      <c r="J99" s="31"/>
      <c r="K99" s="31"/>
      <c r="L99" s="31"/>
      <c r="S99" s="239"/>
      <c r="AC99" s="260"/>
    </row>
    <row r="100" spans="1:43" s="236" customFormat="1" x14ac:dyDescent="0.2">
      <c r="A100" s="31"/>
      <c r="B100" s="235"/>
      <c r="C100" s="235"/>
      <c r="D100" s="257"/>
      <c r="H100" s="31"/>
      <c r="I100" s="31"/>
      <c r="J100" s="31"/>
      <c r="K100" s="31"/>
      <c r="L100" s="31"/>
      <c r="S100" s="239"/>
      <c r="AC100" s="260"/>
    </row>
    <row r="101" spans="1:43" s="236" customFormat="1" x14ac:dyDescent="0.2">
      <c r="A101" s="31"/>
      <c r="B101" s="235"/>
      <c r="C101" s="235"/>
      <c r="D101" s="257"/>
      <c r="H101" s="31"/>
      <c r="I101" s="31"/>
      <c r="J101" s="31"/>
      <c r="K101" s="31"/>
      <c r="L101" s="31"/>
      <c r="S101" s="239"/>
      <c r="AC101" s="260"/>
    </row>
    <row r="102" spans="1:43" s="236" customFormat="1" x14ac:dyDescent="0.2">
      <c r="A102" s="31"/>
      <c r="B102" s="235"/>
      <c r="C102" s="235"/>
      <c r="D102" s="257"/>
      <c r="H102" s="31"/>
      <c r="I102" s="31"/>
      <c r="J102" s="31"/>
      <c r="K102" s="31"/>
      <c r="L102" s="31"/>
      <c r="S102" s="239"/>
      <c r="AC102" s="260"/>
    </row>
    <row r="103" spans="1:43" s="236" customFormat="1" x14ac:dyDescent="0.2">
      <c r="A103" s="31"/>
      <c r="B103" s="235"/>
      <c r="C103" s="235"/>
      <c r="D103" s="257"/>
      <c r="H103" s="31"/>
      <c r="I103" s="31"/>
      <c r="J103" s="31"/>
      <c r="K103" s="31"/>
      <c r="L103" s="31"/>
      <c r="S103" s="239"/>
      <c r="AC103" s="260"/>
    </row>
    <row r="104" spans="1:43" s="236" customFormat="1" x14ac:dyDescent="0.2">
      <c r="A104" s="31"/>
      <c r="B104" s="235"/>
      <c r="C104" s="235"/>
      <c r="D104" s="257"/>
      <c r="H104" s="31"/>
      <c r="I104" s="31"/>
      <c r="J104" s="31"/>
      <c r="K104" s="31"/>
      <c r="L104" s="31"/>
      <c r="S104" s="239"/>
      <c r="AC104" s="260"/>
    </row>
    <row r="105" spans="1:43" s="236" customFormat="1" x14ac:dyDescent="0.2">
      <c r="A105" s="31"/>
      <c r="B105" s="235"/>
      <c r="C105" s="235"/>
      <c r="D105" s="257"/>
      <c r="H105" s="31"/>
      <c r="I105" s="31"/>
      <c r="J105" s="31"/>
      <c r="K105" s="31"/>
      <c r="L105" s="31"/>
      <c r="S105" s="239"/>
      <c r="AC105" s="260"/>
    </row>
    <row r="106" spans="1:43" s="236" customFormat="1" x14ac:dyDescent="0.2">
      <c r="A106" s="31"/>
      <c r="B106" s="235"/>
      <c r="C106" s="235"/>
      <c r="D106" s="257"/>
      <c r="H106" s="31"/>
      <c r="I106" s="31"/>
      <c r="J106" s="31"/>
      <c r="K106" s="31"/>
      <c r="L106" s="31"/>
      <c r="S106" s="239"/>
      <c r="AC106" s="260"/>
    </row>
    <row r="107" spans="1:43" s="236" customFormat="1" x14ac:dyDescent="0.2">
      <c r="A107" s="31"/>
      <c r="B107" s="235"/>
      <c r="C107" s="235"/>
      <c r="D107" s="257"/>
      <c r="H107" s="31"/>
      <c r="I107" s="31"/>
      <c r="J107" s="31"/>
      <c r="K107" s="31"/>
      <c r="L107" s="31"/>
      <c r="S107" s="239"/>
      <c r="AC107" s="260"/>
    </row>
    <row r="108" spans="1:43" s="236" customFormat="1" x14ac:dyDescent="0.2">
      <c r="A108" s="31"/>
      <c r="B108" s="235"/>
      <c r="C108" s="235"/>
      <c r="D108" s="257"/>
      <c r="H108" s="31"/>
      <c r="I108" s="31"/>
      <c r="J108" s="31"/>
      <c r="K108" s="31"/>
      <c r="L108" s="31"/>
      <c r="S108" s="239"/>
      <c r="AC108" s="260"/>
    </row>
    <row r="109" spans="1:43" s="236" customFormat="1" x14ac:dyDescent="0.2">
      <c r="A109" s="31"/>
      <c r="B109" s="235"/>
      <c r="C109" s="235"/>
      <c r="D109" s="257"/>
      <c r="H109" s="31"/>
      <c r="I109" s="31"/>
      <c r="J109" s="31"/>
      <c r="K109" s="31"/>
      <c r="L109" s="31"/>
      <c r="S109" s="239"/>
      <c r="AC109" s="260"/>
    </row>
    <row r="110" spans="1:43" s="236" customFormat="1" x14ac:dyDescent="0.2">
      <c r="A110" s="31"/>
      <c r="B110" s="235"/>
      <c r="C110" s="235"/>
      <c r="D110" s="257"/>
      <c r="H110" s="31"/>
      <c r="I110" s="31"/>
      <c r="J110" s="31"/>
      <c r="K110" s="31"/>
      <c r="L110" s="31"/>
      <c r="S110" s="239"/>
      <c r="AC110" s="260"/>
    </row>
    <row r="111" spans="1:43" s="236" customFormat="1" x14ac:dyDescent="0.2">
      <c r="A111" s="31"/>
      <c r="B111" s="235"/>
      <c r="C111" s="235"/>
      <c r="D111" s="257"/>
      <c r="H111" s="31"/>
      <c r="I111" s="31"/>
      <c r="J111" s="31"/>
      <c r="K111" s="31"/>
      <c r="L111" s="31"/>
      <c r="S111" s="239"/>
      <c r="AC111" s="260"/>
    </row>
    <row r="112" spans="1:43" s="236" customFormat="1" x14ac:dyDescent="0.2">
      <c r="A112" s="31"/>
      <c r="B112" s="235"/>
      <c r="C112" s="235"/>
      <c r="D112" s="257"/>
      <c r="H112" s="31"/>
      <c r="I112" s="31"/>
      <c r="J112" s="31"/>
      <c r="K112" s="31"/>
      <c r="L112" s="31"/>
      <c r="S112" s="239"/>
      <c r="T112" s="2"/>
      <c r="U112" s="2"/>
      <c r="V112" s="2"/>
      <c r="W112" s="2"/>
      <c r="X112" s="2"/>
      <c r="Y112" s="2"/>
      <c r="Z112" s="2"/>
      <c r="AA112" s="2"/>
      <c r="AB112" s="2"/>
      <c r="AC112" s="260"/>
    </row>
    <row r="113" spans="1:29" s="236" customFormat="1" x14ac:dyDescent="0.2">
      <c r="A113" s="31"/>
      <c r="B113" s="235"/>
      <c r="C113" s="235"/>
      <c r="D113" s="257"/>
      <c r="H113" s="31"/>
      <c r="I113" s="31"/>
      <c r="J113" s="31"/>
      <c r="K113" s="31"/>
      <c r="L113" s="31"/>
      <c r="S113" s="239"/>
      <c r="T113" s="2"/>
      <c r="U113" s="2"/>
      <c r="V113" s="2"/>
      <c r="W113" s="2"/>
      <c r="X113" s="2"/>
      <c r="Y113" s="2"/>
      <c r="Z113" s="2"/>
      <c r="AA113" s="2"/>
      <c r="AB113" s="2"/>
      <c r="AC113" s="260"/>
    </row>
    <row r="114" spans="1:29" s="236" customFormat="1" x14ac:dyDescent="0.2">
      <c r="A114" s="31"/>
      <c r="B114" s="235"/>
      <c r="C114" s="235"/>
      <c r="D114" s="257"/>
      <c r="H114" s="31"/>
      <c r="I114" s="31"/>
      <c r="J114" s="31"/>
      <c r="K114" s="31"/>
      <c r="L114" s="31"/>
      <c r="S114" s="239"/>
      <c r="T114" s="2"/>
      <c r="U114" s="2"/>
      <c r="V114" s="2"/>
      <c r="W114" s="2"/>
      <c r="X114" s="2"/>
      <c r="Y114" s="2"/>
      <c r="Z114" s="2"/>
      <c r="AA114" s="2"/>
      <c r="AB114" s="2"/>
      <c r="AC114" s="260"/>
    </row>
    <row r="115" spans="1:29" s="236" customFormat="1" x14ac:dyDescent="0.2">
      <c r="A115" s="31"/>
      <c r="B115" s="235"/>
      <c r="C115" s="235"/>
      <c r="D115" s="257"/>
      <c r="S115" s="239"/>
      <c r="T115" s="2"/>
      <c r="U115" s="2"/>
      <c r="V115" s="2"/>
      <c r="W115" s="2"/>
      <c r="X115" s="2"/>
      <c r="Y115" s="2"/>
      <c r="Z115" s="2"/>
      <c r="AA115" s="2"/>
      <c r="AB115" s="2"/>
      <c r="AC115" s="260"/>
    </row>
    <row r="116" spans="1:29" s="236" customFormat="1" x14ac:dyDescent="0.2">
      <c r="A116" s="31"/>
      <c r="B116" s="235"/>
      <c r="C116" s="235"/>
      <c r="D116" s="257"/>
      <c r="S116" s="239"/>
      <c r="T116" s="2"/>
      <c r="U116" s="2"/>
      <c r="V116" s="2"/>
      <c r="W116" s="2"/>
      <c r="X116" s="2"/>
      <c r="Y116" s="2"/>
      <c r="Z116" s="2"/>
      <c r="AA116" s="2"/>
      <c r="AB116" s="2"/>
      <c r="AC116" s="260"/>
    </row>
    <row r="117" spans="1:29" s="236" customFormat="1" x14ac:dyDescent="0.2">
      <c r="A117" s="31"/>
      <c r="B117" s="235"/>
      <c r="C117" s="235"/>
      <c r="D117" s="257"/>
      <c r="S117" s="239"/>
      <c r="T117" s="2"/>
      <c r="U117" s="2"/>
      <c r="V117" s="2"/>
      <c r="W117" s="2"/>
      <c r="X117" s="2"/>
      <c r="Y117" s="2"/>
      <c r="Z117" s="2"/>
      <c r="AA117" s="2"/>
      <c r="AB117" s="2"/>
      <c r="AC117" s="260"/>
    </row>
    <row r="118" spans="1:29" s="236" customFormat="1" x14ac:dyDescent="0.2">
      <c r="A118" s="31"/>
      <c r="B118" s="235"/>
      <c r="C118" s="235"/>
      <c r="D118" s="257"/>
      <c r="S118" s="239"/>
      <c r="T118" s="2"/>
      <c r="U118" s="2"/>
      <c r="V118" s="2"/>
      <c r="W118" s="2"/>
      <c r="X118" s="2"/>
      <c r="Y118" s="2"/>
      <c r="Z118" s="2"/>
      <c r="AA118" s="2"/>
      <c r="AB118" s="2"/>
      <c r="AC118" s="260"/>
    </row>
    <row r="119" spans="1:29" s="236" customFormat="1" x14ac:dyDescent="0.2">
      <c r="A119" s="31"/>
      <c r="B119" s="235"/>
      <c r="C119" s="235"/>
      <c r="D119" s="257"/>
      <c r="S119" s="239"/>
      <c r="T119" s="2"/>
      <c r="U119" s="2"/>
      <c r="V119" s="2"/>
      <c r="W119" s="2"/>
      <c r="X119" s="2"/>
      <c r="Y119" s="2"/>
      <c r="Z119" s="2"/>
      <c r="AA119" s="2"/>
      <c r="AB119" s="2"/>
      <c r="AC119" s="260"/>
    </row>
    <row r="120" spans="1:29" s="236" customFormat="1" x14ac:dyDescent="0.2">
      <c r="A120" s="31"/>
      <c r="B120" s="235"/>
      <c r="C120" s="235"/>
      <c r="D120" s="257"/>
      <c r="S120" s="239"/>
      <c r="T120" s="2"/>
      <c r="U120" s="2"/>
      <c r="V120" s="2"/>
      <c r="W120" s="2"/>
      <c r="X120" s="2"/>
      <c r="Y120" s="2"/>
      <c r="Z120" s="2"/>
      <c r="AA120" s="2"/>
      <c r="AB120" s="2"/>
      <c r="AC120" s="260"/>
    </row>
    <row r="121" spans="1:29" s="236" customFormat="1" x14ac:dyDescent="0.2">
      <c r="A121" s="31"/>
      <c r="B121" s="235"/>
      <c r="C121" s="235"/>
      <c r="D121" s="257"/>
      <c r="S121" s="239"/>
      <c r="T121" s="2"/>
      <c r="U121" s="2"/>
      <c r="V121" s="2"/>
      <c r="W121" s="2"/>
      <c r="X121" s="2"/>
      <c r="Y121" s="2"/>
      <c r="Z121" s="2"/>
      <c r="AA121" s="2"/>
      <c r="AB121" s="2"/>
      <c r="AC121" s="260"/>
    </row>
  </sheetData>
  <mergeCells count="74">
    <mergeCell ref="A53:A62"/>
    <mergeCell ref="B53:B61"/>
    <mergeCell ref="B74:B75"/>
    <mergeCell ref="A76:A81"/>
    <mergeCell ref="B76:B80"/>
    <mergeCell ref="B82:B85"/>
    <mergeCell ref="A25:A33"/>
    <mergeCell ref="B25:B33"/>
    <mergeCell ref="A35:A40"/>
    <mergeCell ref="B35:B40"/>
    <mergeCell ref="B42:B43"/>
    <mergeCell ref="B46:B49"/>
    <mergeCell ref="AO15:AO16"/>
    <mergeCell ref="AP15:AP16"/>
    <mergeCell ref="AQ15:AQ16"/>
    <mergeCell ref="AR15:AR16"/>
    <mergeCell ref="C17:D17"/>
    <mergeCell ref="A18:A23"/>
    <mergeCell ref="B18:B22"/>
    <mergeCell ref="AH15:AH16"/>
    <mergeCell ref="AI15:AI16"/>
    <mergeCell ref="AJ15:AJ16"/>
    <mergeCell ref="AL15:AL16"/>
    <mergeCell ref="AM15:AM16"/>
    <mergeCell ref="AN15:AN16"/>
    <mergeCell ref="U15:U16"/>
    <mergeCell ref="V15:V16"/>
    <mergeCell ref="W15:W16"/>
    <mergeCell ref="X15:X16"/>
    <mergeCell ref="Y15:Y16"/>
    <mergeCell ref="AC15:AC16"/>
    <mergeCell ref="I15:I16"/>
    <mergeCell ref="J15:J16"/>
    <mergeCell ref="K15:Q15"/>
    <mergeCell ref="R15:R16"/>
    <mergeCell ref="S15:S16"/>
    <mergeCell ref="T15:T16"/>
    <mergeCell ref="AA14:AA16"/>
    <mergeCell ref="AC14:AG14"/>
    <mergeCell ref="AH14:AJ14"/>
    <mergeCell ref="AK14:AK16"/>
    <mergeCell ref="AL14:AR14"/>
    <mergeCell ref="AT14:AT16"/>
    <mergeCell ref="AD15:AD16"/>
    <mergeCell ref="AE15:AE16"/>
    <mergeCell ref="AF15:AF16"/>
    <mergeCell ref="AG15:AG16"/>
    <mergeCell ref="A14:A16"/>
    <mergeCell ref="B14:B16"/>
    <mergeCell ref="C14:D16"/>
    <mergeCell ref="E14:G14"/>
    <mergeCell ref="H14:R14"/>
    <mergeCell ref="S14:Y14"/>
    <mergeCell ref="E15:E16"/>
    <mergeCell ref="F15:F16"/>
    <mergeCell ref="G15:G16"/>
    <mergeCell ref="H15:H16"/>
    <mergeCell ref="A8:D9"/>
    <mergeCell ref="F8:J8"/>
    <mergeCell ref="N8:O8"/>
    <mergeCell ref="E9:L9"/>
    <mergeCell ref="A11:D12"/>
    <mergeCell ref="F11:J11"/>
    <mergeCell ref="N11:Q11"/>
    <mergeCell ref="E12:L12"/>
    <mergeCell ref="A1:AR1"/>
    <mergeCell ref="A2:D3"/>
    <mergeCell ref="F2:J2"/>
    <mergeCell ref="Y2:AA2"/>
    <mergeCell ref="F3:K3"/>
    <mergeCell ref="A5:D6"/>
    <mergeCell ref="F5:L5"/>
    <mergeCell ref="Q5:R5"/>
    <mergeCell ref="E6:M6"/>
  </mergeCells>
  <pageMargins left="0.24" right="0.19685039370078741" top="0.31496062992125984" bottom="0.27559055118110237" header="0.23622047244094491" footer="0.15748031496062992"/>
  <pageSetup paperSize="5" scale="50" orientation="landscape" verticalDpi="300" r:id="rId1"/>
  <headerFooter>
    <oddFooter>&amp;L&amp;8&amp;D &amp;T &amp;Z&amp;F/&amp;A ข้อมูล ณ 6กพ57&amp;R&amp;8&amp;N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สรุปการมีงานทำ2556_ณ28พค58</vt:lpstr>
      <vt:lpstr>สรุปการมีงานทำ2556_ณ28พค58!Print_Titles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</dc:creator>
  <cp:lastModifiedBy>tong</cp:lastModifiedBy>
  <dcterms:created xsi:type="dcterms:W3CDTF">2015-12-21T07:36:30Z</dcterms:created>
  <dcterms:modified xsi:type="dcterms:W3CDTF">2015-12-21T07:36:51Z</dcterms:modified>
</cp:coreProperties>
</file>