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315" windowWidth="19995" windowHeight="7275" tabRatio="692" firstSheet="1" activeTab="2"/>
  </bookViews>
  <sheets>
    <sheet name="รายงานสรุปเบิกจ่าย ตค.59" sheetId="1" r:id="rId1"/>
    <sheet name="สรุปคณะหน่วยงาน" sheetId="2" r:id="rId2"/>
    <sheet name="สรุปคณะหน่วยงาน ตค.59" sheetId="3" r:id="rId3"/>
    <sheet name="กราฟ" sheetId="4" r:id="rId4"/>
    <sheet name="รายไตรมาส " sheetId="5" r:id="rId5"/>
    <sheet name="Sheet1" sheetId="6" r:id="rId6"/>
    <sheet name="สรุปตามประเภทรายจ่าย ตค.59" sheetId="7" r:id="rId7"/>
    <sheet name="ตารางสรุป1" sheetId="8" r:id="rId8"/>
    <sheet name="รายงานสรุปเบิกจ่ายสะสม ตค.59" sheetId="9" r:id="rId9"/>
    <sheet name="Sheet10" sheetId="10" r:id="rId10"/>
    <sheet name="ตารางสรุปเบิกจ่ายคณะตามแผนงาน ต" sheetId="11" r:id="rId11"/>
    <sheet name="sheet" sheetId="12" r:id="rId12"/>
    <sheet name="สรุปผลผลิตตามหน่วยงาน ตคง59" sheetId="13" r:id="rId13"/>
    <sheet name="เบิกจ่าย" sheetId="14" r:id="rId14"/>
    <sheet name="Sheet6" sheetId="15" r:id="rId15"/>
    <sheet name="เบิกแทน" sheetId="16" r:id="rId16"/>
    <sheet name="คงเหลือเบิกแทน" sheetId="17" r:id="rId17"/>
    <sheet name="Sheet3" sheetId="18" r:id="rId18"/>
    <sheet name="สรุปงบกลาง" sheetId="19" r:id="rId19"/>
    <sheet name="งบกลาง" sheetId="20" r:id="rId20"/>
    <sheet name="เงินกัน" sheetId="21" r:id="rId21"/>
    <sheet name="เงินกันงบประตุ้น ศก." sheetId="22" r:id="rId22"/>
    <sheet name="เงินนอก งปม." sheetId="23" r:id="rId23"/>
    <sheet name="สรุปเบิกจ่าย" sheetId="24" r:id="rId24"/>
    <sheet name="สรุปเบิกจ่ายตามคณะ" sheetId="25" r:id="rId25"/>
    <sheet name="หางบบุคลากร" sheetId="26" r:id="rId26"/>
    <sheet name="รายละเอียดงบบุคลากร" sheetId="27" r:id="rId27"/>
    <sheet name="สรุปเอกสารประกอบ" sheetId="28" r:id="rId28"/>
  </sheets>
  <definedNames>
    <definedName name="_xlnm._FilterDatabase" localSheetId="16" hidden="1">'คงเหลือเบิกแทน'!$A$2:$E$17</definedName>
    <definedName name="_xlnm.Print_Titles" localSheetId="5">'Sheet1'!$4:$5</definedName>
    <definedName name="_xlnm.Print_Titles" localSheetId="9">'Sheet10'!$4:$5</definedName>
    <definedName name="_xlnm.Print_Titles" localSheetId="19">'งบกลาง'!$3:$3</definedName>
    <definedName name="_xlnm.Print_Titles" localSheetId="21">'เงินกันงบประตุ้น ศก.'!$3:$3</definedName>
    <definedName name="_xlnm.Print_Titles" localSheetId="7">'ตารางสรุป1'!$4:$5</definedName>
    <definedName name="_xlnm.Print_Titles" localSheetId="13">'เบิกจ่าย'!$1:$1</definedName>
    <definedName name="_xlnm.Print_Titles" localSheetId="15">'เบิกแทน'!$2:$2</definedName>
    <definedName name="_xlnm.Print_Titles" localSheetId="0">'รายงานสรุปเบิกจ่าย ตค.59'!$4:$5</definedName>
    <definedName name="_xlnm.Print_Titles" localSheetId="8">'รายงานสรุปเบิกจ่ายสะสม ตค.59'!$2:$2</definedName>
    <definedName name="_xlnm.Print_Titles" localSheetId="4">'รายไตรมาส '!$3:$4</definedName>
    <definedName name="_xlnm.Print_Titles" localSheetId="1">'สรุปคณะหน่วยงาน'!$3:$3</definedName>
    <definedName name="_xlnm.Print_Titles" localSheetId="2">'สรุปคณะหน่วยงาน ตค.59'!$2:$2</definedName>
    <definedName name="_xlnm.Print_Titles" localSheetId="6">'สรุปตามประเภทรายจ่าย ตค.59'!$2:$2</definedName>
    <definedName name="_xlnm.Print_Titles" localSheetId="23">'สรุปเบิกจ่าย'!$6:$8</definedName>
    <definedName name="_xlnm.Print_Titles" localSheetId="12">'สรุปผลผลิตตามหน่วยงาน ตคง59'!$2:$2</definedName>
    <definedName name="คชจ_มอบ_2555" localSheetId="19">'งบกลาง'!$B$3:$I$11</definedName>
    <definedName name="คชจ_มอบ_2555" localSheetId="13">'เบิกจ่าย'!$A$1:$K$99</definedName>
    <definedName name="คชจ_มอบ_2555" localSheetId="15">'เบิกแทน'!$B$2:$G$46</definedName>
  </definedNames>
  <calcPr fullCalcOnLoad="1"/>
  <pivotCaches>
    <pivotCache cacheId="3" r:id="rId29"/>
    <pivotCache cacheId="2" r:id="rId30"/>
    <pivotCache cacheId="1" r:id="rId31"/>
  </pivotCaches>
</workbook>
</file>

<file path=xl/sharedStrings.xml><?xml version="1.0" encoding="utf-8"?>
<sst xmlns="http://schemas.openxmlformats.org/spreadsheetml/2006/main" count="1835" uniqueCount="311">
  <si>
    <t>เดือน</t>
  </si>
  <si>
    <t>เงินเดือน</t>
  </si>
  <si>
    <t>ค่าจ้างประจำ</t>
  </si>
  <si>
    <t>ค่าตอบแทน</t>
  </si>
  <si>
    <t>ค่าสาธารณูปโภค</t>
  </si>
  <si>
    <t>ผู้สำเร็จการศึกษาด้านวิทยาศาสตร์สุขภาพ</t>
  </si>
  <si>
    <t>เภสัชศาสตร์</t>
  </si>
  <si>
    <t>หน่วยงานกลาง</t>
  </si>
  <si>
    <t>นิติศาสตร์</t>
  </si>
  <si>
    <t>บริหารศาสตร์</t>
  </si>
  <si>
    <t>รัฐศาสตร์</t>
  </si>
  <si>
    <t>ศิลปศาสตร์</t>
  </si>
  <si>
    <t>สำนักวิทยบริการ</t>
  </si>
  <si>
    <t>ผู้สำเร็จการศึกษาด้านวิทยาศาสตร์และเทคโนโลยี</t>
  </si>
  <si>
    <t>เกษตรศาสตร์</t>
  </si>
  <si>
    <t>วิทยาศาสตร์</t>
  </si>
  <si>
    <t>วิศวกรรมศาสตร์</t>
  </si>
  <si>
    <t>งบบุคลากร</t>
  </si>
  <si>
    <t>พยาบาลศาสตร์</t>
  </si>
  <si>
    <t>งบดำเนินงาน</t>
  </si>
  <si>
    <t>ป้ายชื่อแถว</t>
  </si>
  <si>
    <t>ผลรวมทั้งหมด</t>
  </si>
  <si>
    <t>ป้ายชื่อคอลัมน์</t>
  </si>
  <si>
    <t>ผู้สำเร็จการศึกษาด้านสังคมศาสตร์</t>
  </si>
  <si>
    <t>รหัสผลผลิต</t>
  </si>
  <si>
    <t>รหัสผลผลิตย่อย</t>
  </si>
  <si>
    <t>ผลผลิต</t>
  </si>
  <si>
    <t>คำอธิบาย</t>
  </si>
  <si>
    <t>คณะ/หน่วยงาน</t>
  </si>
  <si>
    <t>ฎีกา</t>
  </si>
  <si>
    <t>จำนวนเงิน</t>
  </si>
  <si>
    <t>รายจ่าย</t>
  </si>
  <si>
    <t>หมวดรายจ่าย</t>
  </si>
  <si>
    <t>ประเภทรายจ่าย</t>
  </si>
  <si>
    <t>ผลรวม ของ จำนวนเงิน</t>
  </si>
  <si>
    <t>(ทั้งหมด)</t>
  </si>
  <si>
    <t>ใบเบิกแทนที่</t>
  </si>
  <si>
    <t>จำนวนเงิน2</t>
  </si>
  <si>
    <t>เบิกจ่าย</t>
  </si>
  <si>
    <t>เงินงบประมาณแผ่นดิน</t>
  </si>
  <si>
    <t>ข้อมูลเงินงบประมาณแผ่นดินที่ได้รับจัดสรรและผลการเบิกจ่าย  แยกตามกลุ่มสาขาวิชา /  คณะ / สำนัก / ประเภทงบรายจ่าย</t>
  </si>
  <si>
    <t>เงินกันไว้เบิก</t>
  </si>
  <si>
    <t>คณะ/สำนัก</t>
  </si>
  <si>
    <t>งบประมาณ</t>
  </si>
  <si>
    <t>รวมเบิกจ่าย</t>
  </si>
  <si>
    <t>ใบสั่งซื้อ/สัญญา</t>
  </si>
  <si>
    <t>ที่ได้รับจัดสรร</t>
  </si>
  <si>
    <t>บุคลากร</t>
  </si>
  <si>
    <t>ดำเนินงาน</t>
  </si>
  <si>
    <t>ลงทุน</t>
  </si>
  <si>
    <t>อุดหนุน</t>
  </si>
  <si>
    <t>คงเหลือ</t>
  </si>
  <si>
    <t xml:space="preserve">รวม </t>
  </si>
  <si>
    <t>สำนักทรัพย์สินฯ</t>
  </si>
  <si>
    <t>มุกดาหาร</t>
  </si>
  <si>
    <t>รวม</t>
  </si>
  <si>
    <t>ศิลปประยุกต์ฯ</t>
  </si>
  <si>
    <t>รวมทั้งหมด</t>
  </si>
  <si>
    <t>รวมทั้งสิ้น</t>
  </si>
  <si>
    <t>หมายเหตุ :   1. ข้อมูลงบประมาณที่ได้รับจัดสรรจากกองแผนงาน</t>
  </si>
  <si>
    <t>หมายเหตุ</t>
  </si>
  <si>
    <t>ค่าศึกษาบุตร</t>
  </si>
  <si>
    <t>ค่ารักษาพยาบาล</t>
  </si>
  <si>
    <t>เงินช่วยพิเศษกรณีผู้รับบำนาญ</t>
  </si>
  <si>
    <t>เงินสมทบ กสจ.</t>
  </si>
  <si>
    <t>เงินชดเชยสมาชิก กบข.</t>
  </si>
  <si>
    <t>เงินสมทบ กบข.</t>
  </si>
  <si>
    <t>เงินเดือนข้าราชการ</t>
  </si>
  <si>
    <t>เงินประจำตำแหน่งวิชาการ</t>
  </si>
  <si>
    <t>บำเหน็จและเงินทำขวัญ</t>
  </si>
  <si>
    <t xml:space="preserve">เงินกันเหลื่อมปี </t>
  </si>
  <si>
    <t>ค่าวัสดุ</t>
  </si>
  <si>
    <t>ค่ารักษาพยาบาลข้าราชการบำนาญ</t>
  </si>
  <si>
    <t>รายการเงินกัน</t>
  </si>
  <si>
    <t>อาคารเฉลิมพระเกียรติ 84 พรรษา</t>
  </si>
  <si>
    <t>ส่วนกลาง</t>
  </si>
  <si>
    <t>เงินช่วยเหลือพิเศษกรณีเสียชีวิต</t>
  </si>
  <si>
    <t>ไตรมาส</t>
  </si>
  <si>
    <t xml:space="preserve">                           2.ยอดเบิกจ่ายไม่รวมงบเบิกแทนกัน</t>
  </si>
  <si>
    <t>เปอร์เซ็นที่เบิกจ่าย</t>
  </si>
  <si>
    <t>ผู้รับ-รหัสงปม.   </t>
  </si>
  <si>
    <t>ผลรวม</t>
  </si>
  <si>
    <t>ผลรวม ของ จำนวนเงิน2</t>
  </si>
  <si>
    <t>เงินรางวัล</t>
  </si>
  <si>
    <t>อาคารเฉลิมพระเกียรติ 84 พรรษา 7003635377</t>
  </si>
  <si>
    <t>อาคารเฉลิมพระเกียรติ 84 พรรษา 7003638807</t>
  </si>
  <si>
    <t>อาคารเฉลิมพระเกียรติ 84 พรรษา 7003641944</t>
  </si>
  <si>
    <t>ว.แพทย์ฯ</t>
  </si>
  <si>
    <t>สำนักคอมฯ</t>
  </si>
  <si>
    <t>สำนักวิทย์ฯ</t>
  </si>
  <si>
    <t>ค่าโทรศัพท์</t>
  </si>
  <si>
    <t>เงินอุดหนุน</t>
  </si>
  <si>
    <t>เงินอุดหนุนทั่วไป</t>
  </si>
  <si>
    <t>โครงการผลิตแพทย์และพยาบาลเพิ่ม</t>
  </si>
  <si>
    <t>ที่ดิน/สิ่งก่อสร้าง</t>
  </si>
  <si>
    <t>อาคารเฉลิมพระเกียรติ 84 พรรษา 10112322</t>
  </si>
  <si>
    <t>ค่าจ้างชั่วคราวผู้มีความรู้ฯ</t>
  </si>
  <si>
    <t>งบดำเนินงาน ผลรวม</t>
  </si>
  <si>
    <t>งบบุคลากร ผลรวม</t>
  </si>
  <si>
    <t>เอกสารประกอบรายงานจ่ายจริงเงินงบประมาณแผ่นดิน</t>
  </si>
  <si>
    <t>รายงานสถานะการใช้จ่ายงบประมาณ จากระบบ GFMIS</t>
  </si>
  <si>
    <t>รายงานสถานะการใช้จ่ายงบประมาณ จากระบบ Excel</t>
  </si>
  <si>
    <t>รายงานแสดงข้อมูลหลักรายการเบิกแทน จากระบบ GFMIS</t>
  </si>
  <si>
    <t>ค่าวัสดุคอมพิวเตอร์</t>
  </si>
  <si>
    <t>ค่าวัสดุการศึกษา</t>
  </si>
  <si>
    <t>ค่าวัสดุสำนักงาน</t>
  </si>
  <si>
    <t>ค่าใช้สอย</t>
  </si>
  <si>
    <t>ผลงานการให้บริการรักษาพยาบาลและส่งเสริมสุขภาพเพื่อการศึกษาและวิจัย</t>
  </si>
  <si>
    <t>งบลงทุน</t>
  </si>
  <si>
    <t>ผลงานทำนุบำรุงศิลปวัฒนธรรม</t>
  </si>
  <si>
    <t>ผลงานวิจัยเพื่อสร้างองค์ความรู้</t>
  </si>
  <si>
    <t>ค่าสอนพิเศษ</t>
  </si>
  <si>
    <t>งบลงทุน ผลรวม</t>
  </si>
  <si>
    <t>ค่าจ้างชั่วคราว</t>
  </si>
  <si>
    <t>ผลงานวิจัยเพื่อถ่ายทอดเทคโนโลยี</t>
  </si>
  <si>
    <t>ผลงานการให้บริการวิชาการ</t>
  </si>
  <si>
    <t>โครงการเตรียมความพร้อมสู่ประชาคมอาเซียน</t>
  </si>
  <si>
    <t>ทะเบียนคุมเบิกจ่ายเงินเดือนและอื่นๆพนักงานเงินงบประมาณ</t>
  </si>
  <si>
    <t>เงินงบประมาณตรามระบบ GFMIS</t>
  </si>
  <si>
    <t>โครงการพัฒนาศักยภาพบุคลากรด้านการท่องเที่ยว</t>
  </si>
  <si>
    <t>เอกสารที่</t>
  </si>
  <si>
    <t>เอกสาร</t>
  </si>
  <si>
    <t>รายงานแสดงข้อมูลหลักรายการเบิกแทน จากระบบ Excel</t>
  </si>
  <si>
    <t>งบกระตุ้นเศรษฐกิจ จากระบบ GFMIS</t>
  </si>
  <si>
    <t>งบกระตุ้นเศรษฐกิจ จากระบบ Excel</t>
  </si>
  <si>
    <t>โครงการสนับสนุนค่าใช้จ่ายในการจัดการศึกษาตั้งแต่ระดับอนุบาลฯ</t>
  </si>
  <si>
    <t>งบบุคลากรที่จัดสรรให้คณะ</t>
  </si>
  <si>
    <t xml:space="preserve">                          3 ค่าจ้างชั่วคราว (งบบุคลากร) จัดสรรให้คณะหน่วยงาน</t>
  </si>
  <si>
    <t>90909630010933</t>
  </si>
  <si>
    <t>งบกลาง</t>
  </si>
  <si>
    <t>บำเหน็จ</t>
  </si>
  <si>
    <t>เงินประจำตำแหน่งผู้บริหารมีวาระ</t>
  </si>
  <si>
    <t xml:space="preserve">รวมเงินกันเหลื่อมปี </t>
  </si>
  <si>
    <t>รายการ</t>
  </si>
  <si>
    <t>เงินเดือนและค่าจ้างประจำ</t>
  </si>
  <si>
    <t>เงินคงเหลือ</t>
  </si>
  <si>
    <t>เงินกัน</t>
  </si>
  <si>
    <t>งปม.</t>
  </si>
  <si>
    <t>โอนไปค่าไฟฟ้า</t>
  </si>
  <si>
    <t>โอนเป็นค่าไฟ</t>
  </si>
  <si>
    <t>ประจำปีงบประมาณ พ.ศ. 2559</t>
  </si>
  <si>
    <t>90909087170973</t>
  </si>
  <si>
    <t>90909637020972</t>
  </si>
  <si>
    <t>90909637040917</t>
  </si>
  <si>
    <t>เงินชดเชย กบข.</t>
  </si>
  <si>
    <t>90909637050914</t>
  </si>
  <si>
    <t>หลักประกันสัญญา</t>
  </si>
  <si>
    <t>เงินฝากคลัง</t>
  </si>
  <si>
    <t>เงินงบประมาณแผ่นดิน ปีงบประมาณ 2559 เดือน พฤศจิกายน 2558</t>
  </si>
  <si>
    <t>เงินอุดหนุน ผลรวม</t>
  </si>
  <si>
    <t>บำเหน็จตกทอด</t>
  </si>
  <si>
    <t>อาคารปฎิบัติการรวม</t>
  </si>
  <si>
    <t>สรุปรายละเอียดเงินกันไว้เบิกเหลื่อมปี แต่ ปีงบประมาณ 2555-2558</t>
  </si>
  <si>
    <t>สรุปรายละเอียดการเบิกจ่ายงบเบิกแทนกัน ณ 30 กันยายน 2559</t>
  </si>
  <si>
    <t>งบเบิกแทน  ปีงบประมาณ 2560</t>
  </si>
  <si>
    <t>(ว่าง)</t>
  </si>
  <si>
    <t>ทะเบียนคุมเงินกันเหลื่อมปี 2559</t>
  </si>
  <si>
    <t xml:space="preserve"> </t>
  </si>
  <si>
    <t>งบกระตุ้นเศรษฐกิจปี 2559</t>
  </si>
  <si>
    <t>ที่</t>
  </si>
  <si>
    <t>เลขที่</t>
  </si>
  <si>
    <t>ฏีกา</t>
  </si>
  <si>
    <t>4001287240</t>
  </si>
  <si>
    <t>ค่าก่อสร้างอาคารเฉลิมพระเกียรติ 84 พรรษามหาราชา จ.มุกดาหาร</t>
  </si>
  <si>
    <t>7003144137</t>
  </si>
  <si>
    <t>งบผูกพัน 261,840.000.- บ.กำจรกิจก่อสร้าง</t>
  </si>
  <si>
    <t>เบิกแล้ว 4,704,000.-บาท ฏีกาที่ 99/56 ลว.12 พย.55</t>
  </si>
  <si>
    <t>10277849</t>
  </si>
  <si>
    <t>โครงการก่อสร้างถนน คสล.รอบสนามกีฬากลาง</t>
  </si>
  <si>
    <t>10277881</t>
  </si>
  <si>
    <t>โครงการปรับปรุงอาคารปฏิบัติการทางภาษา</t>
  </si>
  <si>
    <t>10277903</t>
  </si>
  <si>
    <t>โครงการปรับปรุงระบบปรับอากาศอาคารศูนย์สัตว์ทดลอง</t>
  </si>
  <si>
    <t>10277921</t>
  </si>
  <si>
    <t>โครงการปรับปรุงทาสีภายนอกและทำระบบกันซึม</t>
  </si>
  <si>
    <t>10277940</t>
  </si>
  <si>
    <t>โครงการปรับปรุงระบบระบายน้ำอาคารบริหารศาสตร์</t>
  </si>
  <si>
    <t>10277957</t>
  </si>
  <si>
    <t>โครงการปรับปรุงผิวถนนฟาร์มเกษตร ระยะที่ 2</t>
  </si>
  <si>
    <t>10277977</t>
  </si>
  <si>
    <t>โครงการปรับปรุงลานจอดรถอาคารกิจกรรม ตำบลเมืองศรีไค</t>
  </si>
  <si>
    <t>10277999</t>
  </si>
  <si>
    <t>โครงการโรงเก็บวัสดุอุปกรณ์งานประปาและงานไฟฟ้า 2 หลัง</t>
  </si>
  <si>
    <t>10276805</t>
  </si>
  <si>
    <t>ชุดตู้ปลอดเชื้อ</t>
  </si>
  <si>
    <t>10277617</t>
  </si>
  <si>
    <t>ชุดเครื่องบดสมุนไพร ตำบลเมืองศรีไค</t>
  </si>
  <si>
    <t>10277649</t>
  </si>
  <si>
    <t>ชุดทดสอบหาค่า C.B.R. ตำบลเมืองศรีไค</t>
  </si>
  <si>
    <t>10277672</t>
  </si>
  <si>
    <t>ชุดไฮดรอลิค</t>
  </si>
  <si>
    <t>10277700</t>
  </si>
  <si>
    <t>เครื่องเจาะคอนกรีตแบบใช้เครื่องยนต์</t>
  </si>
  <si>
    <t>10277716</t>
  </si>
  <si>
    <t>เครื่องวัดการเรืองแสง</t>
  </si>
  <si>
    <t>12077736</t>
  </si>
  <si>
    <t>ชุดทำน้ำ DI ตำบลเมืองศรีไค</t>
  </si>
  <si>
    <t>10277764</t>
  </si>
  <si>
    <t>เครื่องกวนสารละลายพร้อมเตาให้ความร้อน</t>
  </si>
  <si>
    <t>10277780</t>
  </si>
  <si>
    <t>เตาให้ความร้อนแบบหลุม</t>
  </si>
  <si>
    <t>10277798</t>
  </si>
  <si>
    <t>หม้อนึ่งความดันไอ</t>
  </si>
  <si>
    <t>10277821</t>
  </si>
  <si>
    <t>เครื่องวัดความเป็นกรด-ด่างในสารละลาย</t>
  </si>
  <si>
    <t>รวมเป็นเงินทั้งสิ้น</t>
  </si>
  <si>
    <t>2011726005420001</t>
  </si>
  <si>
    <t>0001/60</t>
  </si>
  <si>
    <t>20117530150000000</t>
  </si>
  <si>
    <t>รายจ่ายค่าใช้จ่ายบุคลากรภาครัฐ ยกระดับคุณภาพการศึกษาและการเรียนรู้ตลอดชีวิต</t>
  </si>
  <si>
    <t>รายจ่ายประจำ</t>
  </si>
  <si>
    <t>0002/60</t>
  </si>
  <si>
    <t>0003/60</t>
  </si>
  <si>
    <t>ณ วันที่ 30 ตุลาคม 2559</t>
  </si>
  <si>
    <t>งบกลาง ปีงบประมาณ 2560</t>
  </si>
  <si>
    <t>0004/60</t>
  </si>
  <si>
    <t>เงินสมทบกองทุนประกันสังคม</t>
  </si>
  <si>
    <t>0005/60</t>
  </si>
  <si>
    <t>คชจ.บุคลากร อัตราใหม่</t>
  </si>
  <si>
    <t>2011753015500001</t>
  </si>
  <si>
    <t>2011753015500004</t>
  </si>
  <si>
    <t>ค่าตอบแทนสำหรับกำลังคนด้านสาธารณสุข (พตส)</t>
  </si>
  <si>
    <t>0006/60</t>
  </si>
  <si>
    <r>
      <t xml:space="preserve">เงินนอกงบประมาณ ปีงบประมาณ 2560 </t>
    </r>
    <r>
      <rPr>
        <sz val="10"/>
        <color indexed="8"/>
        <rFont val="AngsanaUPC"/>
        <family val="1"/>
      </rPr>
      <t>(10)</t>
    </r>
  </si>
  <si>
    <t>โครงการปรับปรุงระบบจัดการน้ำเสียบริเวณโรงอาหาร 7008138183</t>
  </si>
  <si>
    <t>โครงการปรับปรุงระบบจัดการของเสียและขยะอันตราย 7008138629</t>
  </si>
  <si>
    <t>โครงการระบบฐานข้อมูลเพื่อการบริหารจัดการของมหาวิทยาลัย 7008820278</t>
  </si>
  <si>
    <t>โครงการปรับปรุงระบบประกอบอาคารและระบบสาธารณูปโภค 7008162338</t>
  </si>
  <si>
    <r>
      <t xml:space="preserve">สรุปรายละเอียดเงินกันไว้เบิกเหลื่อมปี แต่ ปีงบประมาณ 2554-2559 </t>
    </r>
    <r>
      <rPr>
        <b/>
        <sz val="10"/>
        <color indexed="8"/>
        <rFont val="AngsanaUPC"/>
        <family val="1"/>
      </rPr>
      <t>(11)</t>
    </r>
  </si>
  <si>
    <t>ณ วันที่ 31 ตุลาคม 2559</t>
  </si>
  <si>
    <t>รายละเอียดเงินกันไว้เบิกเหลื่อมปี 2554-2559</t>
  </si>
  <si>
    <t>2011726005000000</t>
  </si>
  <si>
    <t>0007/60</t>
  </si>
  <si>
    <t>2011753015000000</t>
  </si>
  <si>
    <t>0008/60</t>
  </si>
  <si>
    <t>ค่าเช่าบ้าน</t>
  </si>
  <si>
    <t>0009/60</t>
  </si>
  <si>
    <t>0010/60</t>
  </si>
  <si>
    <t>0011/60</t>
  </si>
  <si>
    <t>0012/60</t>
  </si>
  <si>
    <t>0013/60</t>
  </si>
  <si>
    <t>0014/60</t>
  </si>
  <si>
    <t>0015/60</t>
  </si>
  <si>
    <t>0016/60</t>
  </si>
  <si>
    <t>0017/60</t>
  </si>
  <si>
    <t>ค่าบริการ Internet</t>
  </si>
  <si>
    <t>0018/60</t>
  </si>
  <si>
    <t>0021/60</t>
  </si>
  <si>
    <t>2011726001000000</t>
  </si>
  <si>
    <t>0022/60</t>
  </si>
  <si>
    <t>ค่าวัสดุน้ำมันเชื้อเพลิงฯ</t>
  </si>
  <si>
    <t>0023/60</t>
  </si>
  <si>
    <t>0024/60</t>
  </si>
  <si>
    <t>0025/60</t>
  </si>
  <si>
    <t>0026/60</t>
  </si>
  <si>
    <t>0027/60</t>
  </si>
  <si>
    <t>0028/60</t>
  </si>
  <si>
    <t>2011726002000000</t>
  </si>
  <si>
    <t>0029/60</t>
  </si>
  <si>
    <t>0030/60</t>
  </si>
  <si>
    <t>0031/60</t>
  </si>
  <si>
    <t>คชจ.ในการประชุม</t>
  </si>
  <si>
    <t>0032/60</t>
  </si>
  <si>
    <t>ค่าพาหนะ</t>
  </si>
  <si>
    <t>ค่าเบี้ยเลี้ยง</t>
  </si>
  <si>
    <t>0033/60</t>
  </si>
  <si>
    <t>ค่าปฎิบัติงานนอกเวลาฯ</t>
  </si>
  <si>
    <t>0034/60</t>
  </si>
  <si>
    <t>ค่ารถประจำตำแหน่ง</t>
  </si>
  <si>
    <t>0035/60</t>
  </si>
  <si>
    <t>ค่าตอบแทนชำนาญการ</t>
  </si>
  <si>
    <t>เงินประจำตำแหน่งบริหาร</t>
  </si>
  <si>
    <t>ค่าตอบแทนนอกเหนือจากเงินเดือน (บริหาร)</t>
  </si>
  <si>
    <t>ค่าตอบแทนนอกเหนือจากเงินเดือน (วิชาการ)</t>
  </si>
  <si>
    <t>0036/60</t>
  </si>
  <si>
    <t>0037/60</t>
  </si>
  <si>
    <t>0038/60</t>
  </si>
  <si>
    <t>สรุปยอดรวมเบิกจ่ายเงินงบประมาณแผ่นดินในภาพรวม ณ 31 ตุลาคม 2559</t>
  </si>
  <si>
    <t>สรุปเบิกจ่ายสะสม แยกตามคณะหน่วยงาน/ผลผลิต ประจำเดือน ตุลาคม 2559</t>
  </si>
  <si>
    <r>
      <t xml:space="preserve">สรุปประกอบรายละเอียดงบบุคลากร แยกตามผลผลิต/หน่วยงาน ณ 31 ตุลาคม 2559 </t>
    </r>
    <r>
      <rPr>
        <b/>
        <sz val="10"/>
        <color indexed="8"/>
        <rFont val="AngsanaUPC"/>
        <family val="1"/>
      </rPr>
      <t>(12)</t>
    </r>
  </si>
  <si>
    <t>รายการค่าใช้จ่ายบุคลากรภาครัฐ ยกระดับคุณภาพการศึกษาและการเรียนรู้ตลอดชีวิต (2011753015)</t>
  </si>
  <si>
    <t>ผู้สำเร็จการศึกษาด้านวิทยาศาสตร์สุขภาพ (2011726001)</t>
  </si>
  <si>
    <t>หน่วงงานกลาง</t>
  </si>
  <si>
    <t>ผู้สำเร็จการศึกษาด้านสังคมศาสตร์ (2011726002)</t>
  </si>
  <si>
    <t>ผู้สำเร็จการศึกษาด้านวิทยาศาสตร์และเทคโนโลยี (2011726005)</t>
  </si>
  <si>
    <t>โครงการวิจัยเพื่อพัฒนาโครงสร้างบุคลากรและระบบมาตรฐานการวิจัย (2011717009)</t>
  </si>
  <si>
    <t>ณ 31 ตุลาคม 2559</t>
  </si>
  <si>
    <t>สรุปตามประเภทรายจ่ายรวม ณ เดือน ตุลาคม 2559</t>
  </si>
  <si>
    <t>สรุปเบิกจ่ายสะสมเงินงบประมาณ เดือน ตุลาคม 2559 (ปีงบประมาณ 2560)</t>
  </si>
  <si>
    <t>สรุปผลผลิตตามคณะหน่วยงาน ณ 31 ตุลาคม 2559</t>
  </si>
  <si>
    <t>ปีงบประมาณ 2560</t>
  </si>
  <si>
    <t>สรุปเบิกจ่ายสะสมเงินงบประมาณ เดือน ตุลาคม 2559</t>
  </si>
  <si>
    <t>สรุปตามประเภทรายจ่ายรวม เดือน ตุลาคม 2559</t>
  </si>
  <si>
    <t>สรุปเบิกจ่ายสะสมแยกตามคณะหน่วยงาน/ผลผลิต เดือน ตุลาคม 2559</t>
  </si>
  <si>
    <t>สรุปเบิกจ่ายงบกลาง เดือน ตุลาคม 2559</t>
  </si>
  <si>
    <t>สรุปเบิกจ่ายเงินนอกงบประมาณแผ่นดิน เดือน ตุลาคม 2559</t>
  </si>
  <si>
    <t>สรุปประกอบรายละเอียดงบบุคลากร แยกตามผลผลิต/หน่วยงาน ณ 31 ตุลาคม 2559</t>
  </si>
  <si>
    <t>ข้อมูลการเบิกจ่ายเงินเดือนพนักงานเงินงบประมาณ ปีงบประมาณ 2560 (แต่ 1 ตค.59-30 กย.60)</t>
  </si>
  <si>
    <r>
      <t>สรุปเบิกจ่ายงบกลาง ณ 31 ตุลาคม 2559</t>
    </r>
    <r>
      <rPr>
        <b/>
        <sz val="12"/>
        <color indexed="8"/>
        <rFont val="AngsanaUPC"/>
        <family val="1"/>
      </rPr>
      <t xml:space="preserve"> (9)</t>
    </r>
  </si>
  <si>
    <t>ตค.59</t>
  </si>
  <si>
    <t>พย.59</t>
  </si>
  <si>
    <t>ธค.59</t>
  </si>
  <si>
    <t>มค.60</t>
  </si>
  <si>
    <t>กพ.60</t>
  </si>
  <si>
    <t>มีค.60</t>
  </si>
  <si>
    <t>เมย.60</t>
  </si>
  <si>
    <t>พค.60</t>
  </si>
  <si>
    <t>มิย.60</t>
  </si>
  <si>
    <t>กค.60</t>
  </si>
  <si>
    <t>สค.60</t>
  </si>
  <si>
    <t>กย.60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</si>
</sst>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  <numFmt numFmtId="191" formatCode="#,##0.00_ ;\-#,##0.00\ "/>
    <numFmt numFmtId="192" formatCode="[&lt;=99999999][$-D000000]0\-####\-####;[$-D000000]#\-####\-####"/>
    <numFmt numFmtId="193" formatCode="0.0"/>
    <numFmt numFmtId="194" formatCode="&quot;ใช่&quot;;&quot;ใช่&quot;;&quot;ไม่ใช่&quot;"/>
    <numFmt numFmtId="195" formatCode="&quot;จริง&quot;;&quot;จริง&quot;;&quot;เท็จ&quot;"/>
    <numFmt numFmtId="196" formatCode="&quot;เปิด&quot;;&quot;เปิด&quot;;&quot;ปิด&quot;"/>
    <numFmt numFmtId="197" formatCode="[$€-2]\ #,##0.00_);[Red]\([$€-2]\ #,##0.00\)"/>
  </numFmts>
  <fonts count="9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1"/>
      <name val="AngsanaUPC"/>
      <family val="1"/>
    </font>
    <font>
      <sz val="11"/>
      <name val="AngsanaUPC"/>
      <family val="1"/>
    </font>
    <font>
      <sz val="11"/>
      <color indexed="10"/>
      <name val="AngsanaUPC"/>
      <family val="1"/>
    </font>
    <font>
      <b/>
      <u val="single"/>
      <sz val="11"/>
      <name val="AngsanaUPC"/>
      <family val="1"/>
    </font>
    <font>
      <b/>
      <u val="single"/>
      <sz val="10"/>
      <name val="AngsanaUPC"/>
      <family val="1"/>
    </font>
    <font>
      <sz val="14"/>
      <name val="AngsanaUPC"/>
      <family val="1"/>
    </font>
    <font>
      <b/>
      <u val="singleAccounting"/>
      <sz val="11"/>
      <name val="AngsanaUPC"/>
      <family val="1"/>
    </font>
    <font>
      <b/>
      <sz val="16"/>
      <name val="AngsanaUPC"/>
      <family val="1"/>
    </font>
    <font>
      <sz val="10"/>
      <color indexed="8"/>
      <name val="AngsanaUPC"/>
      <family val="1"/>
    </font>
    <font>
      <b/>
      <sz val="10"/>
      <color indexed="8"/>
      <name val="AngsanaUPC"/>
      <family val="1"/>
    </font>
    <font>
      <b/>
      <sz val="12"/>
      <color indexed="8"/>
      <name val="AngsanaUPC"/>
      <family val="1"/>
    </font>
    <font>
      <sz val="9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6"/>
      <color indexed="8"/>
      <name val="AngsanaUPC"/>
      <family val="1"/>
    </font>
    <font>
      <b/>
      <sz val="16"/>
      <color indexed="8"/>
      <name val="AngsanaUPC"/>
      <family val="1"/>
    </font>
    <font>
      <sz val="16"/>
      <color indexed="17"/>
      <name val="AngsanaUPC"/>
      <family val="1"/>
    </font>
    <font>
      <sz val="16"/>
      <color indexed="14"/>
      <name val="AngsanaUPC"/>
      <family val="1"/>
    </font>
    <font>
      <b/>
      <u val="single"/>
      <sz val="16"/>
      <color indexed="8"/>
      <name val="AngsanaUPC"/>
      <family val="1"/>
    </font>
    <font>
      <sz val="16"/>
      <color indexed="12"/>
      <name val="AngsanaUPC"/>
      <family val="1"/>
    </font>
    <font>
      <sz val="10"/>
      <color indexed="8"/>
      <name val="Tahoma"/>
      <family val="0"/>
    </font>
    <font>
      <sz val="1.1"/>
      <color indexed="8"/>
      <name val="Tahoma"/>
      <family val="0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AngsanaUPC"/>
      <family val="1"/>
    </font>
    <font>
      <sz val="11"/>
      <color indexed="8"/>
      <name val="AngsanaUPC"/>
      <family val="1"/>
    </font>
    <font>
      <sz val="12"/>
      <color indexed="8"/>
      <name val="AngsanaUPC"/>
      <family val="1"/>
    </font>
    <font>
      <sz val="12"/>
      <color indexed="8"/>
      <name val="Tahoma"/>
      <family val="2"/>
    </font>
    <font>
      <sz val="20"/>
      <color indexed="8"/>
      <name val="AngsanaUPC"/>
      <family val="1"/>
    </font>
    <font>
      <b/>
      <u val="single"/>
      <sz val="14"/>
      <color indexed="8"/>
      <name val="AngsanaUPC"/>
      <family val="1"/>
    </font>
    <font>
      <b/>
      <sz val="14"/>
      <color indexed="8"/>
      <name val="AngsanaUPC"/>
      <family val="1"/>
    </font>
    <font>
      <b/>
      <u val="singleAccounting"/>
      <sz val="14"/>
      <color indexed="8"/>
      <name val="AngsanaUPC"/>
      <family val="1"/>
    </font>
    <font>
      <sz val="14"/>
      <color indexed="10"/>
      <name val="AngsanaUPC"/>
      <family val="1"/>
    </font>
    <font>
      <sz val="18"/>
      <color indexed="8"/>
      <name val="AngsanaUPC"/>
      <family val="1"/>
    </font>
    <font>
      <b/>
      <u val="single"/>
      <sz val="11"/>
      <color indexed="8"/>
      <name val="AngsanaUPC"/>
      <family val="1"/>
    </font>
    <font>
      <b/>
      <sz val="11"/>
      <color indexed="8"/>
      <name val="AngsanaUPC"/>
      <family val="1"/>
    </font>
    <font>
      <b/>
      <sz val="11"/>
      <color indexed="10"/>
      <name val="AngsanaUPC"/>
      <family val="1"/>
    </font>
    <font>
      <b/>
      <u val="single"/>
      <sz val="12"/>
      <color indexed="8"/>
      <name val="AngsanaUPC"/>
      <family val="1"/>
    </font>
    <font>
      <b/>
      <u val="singleAccounting"/>
      <sz val="12"/>
      <color indexed="8"/>
      <name val="AngsanaUPC"/>
      <family val="1"/>
    </font>
    <font>
      <b/>
      <u val="singleAccounting"/>
      <sz val="11"/>
      <color indexed="8"/>
      <name val="AngsanaUPC"/>
      <family val="1"/>
    </font>
    <font>
      <b/>
      <u val="single"/>
      <sz val="11"/>
      <color indexed="10"/>
      <name val="AngsanaUPC"/>
      <family val="1"/>
    </font>
    <font>
      <b/>
      <sz val="20"/>
      <color indexed="8"/>
      <name val="AngsanaUPC"/>
      <family val="1"/>
    </font>
    <font>
      <sz val="8"/>
      <name val="Leelawadee"/>
      <family val="2"/>
    </font>
    <font>
      <b/>
      <sz val="10"/>
      <color indexed="8"/>
      <name val="Tahoma"/>
      <family val="0"/>
    </font>
    <font>
      <b/>
      <sz val="18"/>
      <color indexed="8"/>
      <name val="Tahoma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AngsanaUPC"/>
      <family val="1"/>
    </font>
    <font>
      <sz val="11"/>
      <color theme="1"/>
      <name val="AngsanaUPC"/>
      <family val="1"/>
    </font>
    <font>
      <sz val="12"/>
      <color theme="1"/>
      <name val="AngsanaUPC"/>
      <family val="1"/>
    </font>
    <font>
      <sz val="12"/>
      <color theme="1"/>
      <name val="Calibri"/>
      <family val="2"/>
    </font>
    <font>
      <sz val="20"/>
      <color theme="1"/>
      <name val="AngsanaUPC"/>
      <family val="1"/>
    </font>
    <font>
      <b/>
      <u val="single"/>
      <sz val="14"/>
      <color theme="1"/>
      <name val="AngsanaUPC"/>
      <family val="1"/>
    </font>
    <font>
      <b/>
      <sz val="14"/>
      <color theme="1"/>
      <name val="AngsanaUPC"/>
      <family val="1"/>
    </font>
    <font>
      <b/>
      <u val="singleAccounting"/>
      <sz val="14"/>
      <color theme="1"/>
      <name val="AngsanaUPC"/>
      <family val="1"/>
    </font>
    <font>
      <sz val="16"/>
      <color theme="1"/>
      <name val="AngsanaUPC"/>
      <family val="1"/>
    </font>
    <font>
      <sz val="14"/>
      <color rgb="FFFF0000"/>
      <name val="AngsanaUPC"/>
      <family val="1"/>
    </font>
    <font>
      <sz val="11"/>
      <color rgb="FFFF0000"/>
      <name val="AngsanaUPC"/>
      <family val="1"/>
    </font>
    <font>
      <sz val="18"/>
      <color theme="1"/>
      <name val="AngsanaUPC"/>
      <family val="1"/>
    </font>
    <font>
      <sz val="10"/>
      <color theme="1"/>
      <name val="AngsanaUPC"/>
      <family val="1"/>
    </font>
    <font>
      <b/>
      <u val="single"/>
      <sz val="11"/>
      <color theme="1"/>
      <name val="AngsanaUPC"/>
      <family val="1"/>
    </font>
    <font>
      <b/>
      <sz val="11"/>
      <color theme="1"/>
      <name val="AngsanaUPC"/>
      <family val="1"/>
    </font>
    <font>
      <b/>
      <sz val="11"/>
      <color rgb="FFFF0000"/>
      <name val="AngsanaUPC"/>
      <family val="1"/>
    </font>
    <font>
      <b/>
      <u val="single"/>
      <sz val="12"/>
      <color theme="1"/>
      <name val="AngsanaUPC"/>
      <family val="1"/>
    </font>
    <font>
      <b/>
      <u val="singleAccounting"/>
      <sz val="12"/>
      <color theme="1"/>
      <name val="AngsanaUPC"/>
      <family val="1"/>
    </font>
    <font>
      <b/>
      <u val="singleAccounting"/>
      <sz val="11"/>
      <color theme="1"/>
      <name val="AngsanaUPC"/>
      <family val="1"/>
    </font>
    <font>
      <b/>
      <u val="single"/>
      <sz val="11"/>
      <color rgb="FFFF0000"/>
      <name val="AngsanaUPC"/>
      <family val="1"/>
    </font>
    <font>
      <b/>
      <sz val="12"/>
      <color theme="1"/>
      <name val="AngsanaUPC"/>
      <family val="1"/>
    </font>
    <font>
      <b/>
      <sz val="20"/>
      <color theme="1"/>
      <name val="AngsanaUPC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/>
      <right style="thin"/>
      <top/>
      <bottom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1" borderId="2" applyNumberFormat="0" applyAlignment="0" applyProtection="0"/>
    <xf numFmtId="0" fontId="67" fillId="0" borderId="3" applyNumberFormat="0" applyFill="0" applyAlignment="0" applyProtection="0"/>
    <xf numFmtId="0" fontId="68" fillId="22" borderId="0" applyNumberFormat="0" applyBorder="0" applyAlignment="0" applyProtection="0"/>
    <xf numFmtId="0" fontId="69" fillId="23" borderId="1" applyNumberFormat="0" applyAlignment="0" applyProtection="0"/>
    <xf numFmtId="0" fontId="70" fillId="24" borderId="0" applyNumberFormat="0" applyBorder="0" applyAlignment="0" applyProtection="0"/>
    <xf numFmtId="9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73" fillId="20" borderId="5" applyNumberFormat="0" applyAlignment="0" applyProtection="0"/>
    <xf numFmtId="0" fontId="0" fillId="32" borderId="6" applyNumberFormat="0" applyFont="0" applyAlignment="0" applyProtection="0"/>
    <xf numFmtId="0" fontId="74" fillId="0" borderId="7" applyNumberFormat="0" applyFill="0" applyAlignment="0" applyProtection="0"/>
    <xf numFmtId="0" fontId="75" fillId="0" borderId="8" applyNumberFormat="0" applyFill="0" applyAlignment="0" applyProtection="0"/>
    <xf numFmtId="0" fontId="76" fillId="0" borderId="9" applyNumberFormat="0" applyFill="0" applyAlignment="0" applyProtection="0"/>
    <xf numFmtId="0" fontId="76" fillId="0" borderId="0" applyNumberFormat="0" applyFill="0" applyBorder="0" applyAlignment="0" applyProtection="0"/>
  </cellStyleXfs>
  <cellXfs count="462">
    <xf numFmtId="0" fontId="0" fillId="0" borderId="0" xfId="0" applyFont="1" applyAlignment="1">
      <alignment/>
    </xf>
    <xf numFmtId="0" fontId="7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77" fillId="0" borderId="0" xfId="36" applyFont="1" applyAlignment="1">
      <alignment/>
    </xf>
    <xf numFmtId="43" fontId="77" fillId="0" borderId="0" xfId="0" applyNumberFormat="1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49" fontId="77" fillId="0" borderId="10" xfId="0" applyNumberFormat="1" applyFont="1" applyBorder="1" applyAlignment="1">
      <alignment/>
    </xf>
    <xf numFmtId="0" fontId="77" fillId="0" borderId="10" xfId="0" applyFont="1" applyBorder="1" applyAlignment="1">
      <alignment/>
    </xf>
    <xf numFmtId="43" fontId="77" fillId="0" borderId="10" xfId="36" applyFont="1" applyBorder="1" applyAlignment="1">
      <alignment/>
    </xf>
    <xf numFmtId="49" fontId="77" fillId="0" borderId="0" xfId="0" applyNumberFormat="1" applyFont="1" applyAlignment="1">
      <alignment/>
    </xf>
    <xf numFmtId="0" fontId="77" fillId="0" borderId="0" xfId="0" applyFont="1" applyAlignment="1">
      <alignment/>
    </xf>
    <xf numFmtId="43" fontId="77" fillId="0" borderId="0" xfId="36" applyFont="1" applyAlignment="1">
      <alignment/>
    </xf>
    <xf numFmtId="49" fontId="79" fillId="0" borderId="0" xfId="0" applyNumberFormat="1" applyFont="1" applyAlignment="1">
      <alignment/>
    </xf>
    <xf numFmtId="43" fontId="79" fillId="0" borderId="0" xfId="36" applyFont="1" applyAlignment="1">
      <alignment/>
    </xf>
    <xf numFmtId="0" fontId="77" fillId="0" borderId="0" xfId="0" applyFont="1" applyAlignment="1">
      <alignment horizontal="center"/>
    </xf>
    <xf numFmtId="49" fontId="77" fillId="0" borderId="0" xfId="0" applyNumberFormat="1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center"/>
    </xf>
    <xf numFmtId="43" fontId="77" fillId="0" borderId="0" xfId="36" applyFont="1" applyAlignment="1">
      <alignment/>
    </xf>
    <xf numFmtId="0" fontId="77" fillId="0" borderId="0" xfId="0" applyFont="1" applyBorder="1" applyAlignment="1">
      <alignment/>
    </xf>
    <xf numFmtId="49" fontId="77" fillId="0" borderId="0" xfId="0" applyNumberFormat="1" applyFont="1" applyBorder="1" applyAlignment="1">
      <alignment/>
    </xf>
    <xf numFmtId="43" fontId="77" fillId="0" borderId="0" xfId="0" applyNumberFormat="1" applyFont="1" applyBorder="1" applyAlignment="1">
      <alignment/>
    </xf>
    <xf numFmtId="0" fontId="81" fillId="0" borderId="0" xfId="0" applyFont="1" applyAlignment="1">
      <alignment/>
    </xf>
    <xf numFmtId="0" fontId="77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43" fontId="3" fillId="33" borderId="0" xfId="36" applyFont="1" applyFill="1" applyAlignment="1">
      <alignment/>
    </xf>
    <xf numFmtId="0" fontId="4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43" fontId="3" fillId="33" borderId="11" xfId="36" applyFont="1" applyFill="1" applyBorder="1" applyAlignment="1">
      <alignment/>
    </xf>
    <xf numFmtId="0" fontId="2" fillId="33" borderId="12" xfId="0" applyFont="1" applyFill="1" applyBorder="1" applyAlignment="1" quotePrefix="1">
      <alignment horizontal="center" vertical="center"/>
    </xf>
    <xf numFmtId="43" fontId="2" fillId="33" borderId="13" xfId="36" applyFont="1" applyFill="1" applyBorder="1" applyAlignment="1" quotePrefix="1">
      <alignment horizontal="center" vertical="center" wrapText="1"/>
    </xf>
    <xf numFmtId="43" fontId="2" fillId="33" borderId="14" xfId="36" applyFont="1" applyFill="1" applyBorder="1" applyAlignment="1" quotePrefix="1">
      <alignment horizontal="center" vertical="center" wrapText="1"/>
    </xf>
    <xf numFmtId="43" fontId="2" fillId="33" borderId="13" xfId="36" applyFont="1" applyFill="1" applyBorder="1" applyAlignment="1">
      <alignment horizontal="center" vertical="center" wrapText="1"/>
    </xf>
    <xf numFmtId="43" fontId="2" fillId="33" borderId="15" xfId="36" applyFont="1" applyFill="1" applyBorder="1" applyAlignment="1">
      <alignment horizontal="center"/>
    </xf>
    <xf numFmtId="43" fontId="2" fillId="33" borderId="15" xfId="36" applyFont="1" applyFill="1" applyBorder="1" applyAlignment="1">
      <alignment horizontal="center" vertical="center" wrapText="1"/>
    </xf>
    <xf numFmtId="43" fontId="2" fillId="33" borderId="16" xfId="36" applyFont="1" applyFill="1" applyBorder="1" applyAlignment="1">
      <alignment horizontal="center"/>
    </xf>
    <xf numFmtId="43" fontId="2" fillId="33" borderId="16" xfId="36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wrapText="1"/>
    </xf>
    <xf numFmtId="43" fontId="3" fillId="33" borderId="10" xfId="36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43" fontId="3" fillId="33" borderId="10" xfId="36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top" wrapText="1"/>
    </xf>
    <xf numFmtId="43" fontId="2" fillId="33" borderId="10" xfId="36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43" fontId="3" fillId="33" borderId="10" xfId="36" applyFont="1" applyFill="1" applyBorder="1" applyAlignment="1">
      <alignment/>
    </xf>
    <xf numFmtId="43" fontId="2" fillId="33" borderId="10" xfId="36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43" fontId="2" fillId="0" borderId="0" xfId="36" applyFont="1" applyFill="1" applyAlignment="1">
      <alignment/>
    </xf>
    <xf numFmtId="43" fontId="3" fillId="0" borderId="0" xfId="36" applyFont="1" applyFill="1" applyAlignment="1">
      <alignment/>
    </xf>
    <xf numFmtId="0" fontId="2" fillId="0" borderId="0" xfId="0" applyFont="1" applyFill="1" applyAlignment="1">
      <alignment/>
    </xf>
    <xf numFmtId="43" fontId="3" fillId="0" borderId="0" xfId="36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77" fillId="0" borderId="0" xfId="0" applyFont="1" applyAlignment="1">
      <alignment/>
    </xf>
    <xf numFmtId="0" fontId="82" fillId="0" borderId="10" xfId="0" applyFont="1" applyBorder="1" applyAlignment="1">
      <alignment horizontal="center"/>
    </xf>
    <xf numFmtId="43" fontId="77" fillId="0" borderId="10" xfId="0" applyNumberFormat="1" applyFont="1" applyBorder="1" applyAlignment="1">
      <alignment horizontal="center"/>
    </xf>
    <xf numFmtId="0" fontId="77" fillId="0" borderId="0" xfId="0" applyFont="1" applyAlignment="1">
      <alignment/>
    </xf>
    <xf numFmtId="43" fontId="77" fillId="0" borderId="10" xfId="36" applyFont="1" applyBorder="1" applyAlignment="1">
      <alignment horizontal="center"/>
    </xf>
    <xf numFmtId="0" fontId="83" fillId="0" borderId="10" xfId="0" applyFont="1" applyBorder="1" applyAlignment="1">
      <alignment horizontal="center"/>
    </xf>
    <xf numFmtId="43" fontId="84" fillId="0" borderId="10" xfId="0" applyNumberFormat="1" applyFont="1" applyBorder="1" applyAlignment="1">
      <alignment horizontal="center"/>
    </xf>
    <xf numFmtId="0" fontId="78" fillId="0" borderId="10" xfId="0" applyFont="1" applyBorder="1" applyAlignment="1">
      <alignment/>
    </xf>
    <xf numFmtId="43" fontId="77" fillId="0" borderId="14" xfId="36" applyFont="1" applyBorder="1" applyAlignment="1">
      <alignment/>
    </xf>
    <xf numFmtId="0" fontId="83" fillId="0" borderId="17" xfId="0" applyFont="1" applyBorder="1" applyAlignment="1">
      <alignment horizontal="center"/>
    </xf>
    <xf numFmtId="0" fontId="83" fillId="0" borderId="13" xfId="0" applyFont="1" applyBorder="1" applyAlignment="1">
      <alignment horizontal="center"/>
    </xf>
    <xf numFmtId="0" fontId="77" fillId="0" borderId="13" xfId="0" applyFont="1" applyBorder="1" applyAlignment="1">
      <alignment/>
    </xf>
    <xf numFmtId="0" fontId="82" fillId="0" borderId="16" xfId="0" applyFont="1" applyBorder="1" applyAlignment="1">
      <alignment horizontal="center"/>
    </xf>
    <xf numFmtId="0" fontId="77" fillId="0" borderId="15" xfId="0" applyFont="1" applyBorder="1" applyAlignment="1">
      <alignment/>
    </xf>
    <xf numFmtId="43" fontId="77" fillId="0" borderId="13" xfId="36" applyFont="1" applyBorder="1" applyAlignment="1">
      <alignment/>
    </xf>
    <xf numFmtId="43" fontId="77" fillId="0" borderId="15" xfId="36" applyFont="1" applyBorder="1" applyAlignment="1">
      <alignment/>
    </xf>
    <xf numFmtId="43" fontId="84" fillId="0" borderId="16" xfId="36" applyFont="1" applyBorder="1" applyAlignment="1">
      <alignment/>
    </xf>
    <xf numFmtId="43" fontId="84" fillId="0" borderId="18" xfId="36" applyFont="1" applyBorder="1" applyAlignment="1">
      <alignment/>
    </xf>
    <xf numFmtId="0" fontId="82" fillId="0" borderId="13" xfId="0" applyFont="1" applyBorder="1" applyAlignment="1">
      <alignment horizontal="center"/>
    </xf>
    <xf numFmtId="0" fontId="78" fillId="0" borderId="0" xfId="0" applyFont="1" applyBorder="1" applyAlignment="1">
      <alignment/>
    </xf>
    <xf numFmtId="43" fontId="84" fillId="0" borderId="13" xfId="36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85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7" fillId="0" borderId="0" xfId="0" applyFont="1" applyAlignment="1">
      <alignment/>
    </xf>
    <xf numFmtId="0" fontId="0" fillId="0" borderId="10" xfId="0" applyFont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43" fontId="78" fillId="0" borderId="0" xfId="0" applyNumberFormat="1" applyFont="1" applyAlignment="1">
      <alignment/>
    </xf>
    <xf numFmtId="0" fontId="7" fillId="33" borderId="0" xfId="0" applyFont="1" applyFill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43" fontId="2" fillId="34" borderId="13" xfId="36" applyFont="1" applyFill="1" applyBorder="1" applyAlignment="1" quotePrefix="1">
      <alignment horizontal="center" vertical="center" wrapText="1"/>
    </xf>
    <xf numFmtId="43" fontId="2" fillId="34" borderId="19" xfId="36" applyFont="1" applyFill="1" applyBorder="1" applyAlignment="1">
      <alignment horizontal="center"/>
    </xf>
    <xf numFmtId="43" fontId="2" fillId="34" borderId="18" xfId="36" applyFont="1" applyFill="1" applyBorder="1" applyAlignment="1">
      <alignment horizontal="center"/>
    </xf>
    <xf numFmtId="43" fontId="3" fillId="34" borderId="10" xfId="36" applyFont="1" applyFill="1" applyBorder="1" applyAlignment="1">
      <alignment/>
    </xf>
    <xf numFmtId="43" fontId="3" fillId="34" borderId="10" xfId="36" applyFont="1" applyFill="1" applyBorder="1" applyAlignment="1">
      <alignment vertical="center"/>
    </xf>
    <xf numFmtId="43" fontId="2" fillId="34" borderId="10" xfId="36" applyFont="1" applyFill="1" applyBorder="1" applyAlignment="1">
      <alignment/>
    </xf>
    <xf numFmtId="43" fontId="3" fillId="34" borderId="10" xfId="36" applyFont="1" applyFill="1" applyBorder="1" applyAlignment="1">
      <alignment/>
    </xf>
    <xf numFmtId="43" fontId="2" fillId="34" borderId="10" xfId="36" applyFont="1" applyFill="1" applyBorder="1" applyAlignment="1">
      <alignment/>
    </xf>
    <xf numFmtId="0" fontId="77" fillId="0" borderId="0" xfId="0" applyFont="1" applyAlignment="1">
      <alignment/>
    </xf>
    <xf numFmtId="43" fontId="8" fillId="34" borderId="10" xfId="36" applyFont="1" applyFill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Border="1" applyAlignment="1">
      <alignment horizontal="center"/>
    </xf>
    <xf numFmtId="49" fontId="77" fillId="0" borderId="0" xfId="0" applyNumberFormat="1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/>
    </xf>
    <xf numFmtId="43" fontId="77" fillId="0" borderId="0" xfId="36" applyFont="1" applyAlignment="1">
      <alignment/>
    </xf>
    <xf numFmtId="0" fontId="86" fillId="0" borderId="0" xfId="0" applyFont="1" applyAlignment="1">
      <alignment/>
    </xf>
    <xf numFmtId="43" fontId="84" fillId="0" borderId="10" xfId="0" applyNumberFormat="1" applyFont="1" applyBorder="1" applyAlignment="1">
      <alignment/>
    </xf>
    <xf numFmtId="43" fontId="78" fillId="33" borderId="10" xfId="36" applyFont="1" applyFill="1" applyBorder="1" applyAlignment="1">
      <alignment/>
    </xf>
    <xf numFmtId="0" fontId="78" fillId="0" borderId="10" xfId="0" applyFont="1" applyBorder="1" applyAlignment="1">
      <alignment horizontal="right"/>
    </xf>
    <xf numFmtId="17" fontId="77" fillId="0" borderId="10" xfId="0" applyNumberFormat="1" applyFont="1" applyBorder="1" applyAlignment="1">
      <alignment horizontal="center"/>
    </xf>
    <xf numFmtId="43" fontId="2" fillId="33" borderId="13" xfId="36" applyFont="1" applyFill="1" applyBorder="1" applyAlignment="1">
      <alignment horizontal="center" wrapText="1"/>
    </xf>
    <xf numFmtId="43" fontId="77" fillId="0" borderId="15" xfId="0" applyNumberFormat="1" applyFont="1" applyBorder="1" applyAlignment="1">
      <alignment/>
    </xf>
    <xf numFmtId="0" fontId="77" fillId="0" borderId="0" xfId="0" applyFont="1" applyAlignment="1">
      <alignment/>
    </xf>
    <xf numFmtId="0" fontId="77" fillId="0" borderId="10" xfId="0" applyFont="1" applyBorder="1" applyAlignment="1">
      <alignment horizontal="center"/>
    </xf>
    <xf numFmtId="0" fontId="78" fillId="0" borderId="1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43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43" fontId="0" fillId="0" borderId="23" xfId="0" applyNumberFormat="1" applyBorder="1" applyAlignment="1">
      <alignment/>
    </xf>
    <xf numFmtId="0" fontId="9" fillId="0" borderId="10" xfId="0" applyFont="1" applyBorder="1" applyAlignment="1">
      <alignment horizontal="center"/>
    </xf>
    <xf numFmtId="43" fontId="77" fillId="0" borderId="0" xfId="36" applyFont="1" applyAlignment="1">
      <alignment/>
    </xf>
    <xf numFmtId="43" fontId="87" fillId="33" borderId="10" xfId="36" applyFont="1" applyFill="1" applyBorder="1" applyAlignment="1">
      <alignment/>
    </xf>
    <xf numFmtId="0" fontId="77" fillId="0" borderId="0" xfId="0" applyFont="1" applyAlignment="1">
      <alignment/>
    </xf>
    <xf numFmtId="0" fontId="83" fillId="0" borderId="16" xfId="0" applyFont="1" applyBorder="1" applyAlignment="1">
      <alignment horizontal="center"/>
    </xf>
    <xf numFmtId="0" fontId="77" fillId="0" borderId="16" xfId="0" applyFont="1" applyBorder="1" applyAlignment="1">
      <alignment/>
    </xf>
    <xf numFmtId="0" fontId="82" fillId="0" borderId="13" xfId="0" applyFont="1" applyBorder="1" applyAlignment="1">
      <alignment horizontal="center"/>
    </xf>
    <xf numFmtId="43" fontId="84" fillId="0" borderId="15" xfId="36" applyFont="1" applyBorder="1" applyAlignment="1">
      <alignment/>
    </xf>
    <xf numFmtId="0" fontId="82" fillId="0" borderId="16" xfId="0" applyFont="1" applyBorder="1" applyAlignment="1">
      <alignment horizontal="center"/>
    </xf>
    <xf numFmtId="43" fontId="84" fillId="0" borderId="16" xfId="0" applyNumberFormat="1" applyFont="1" applyBorder="1" applyAlignment="1">
      <alignment/>
    </xf>
    <xf numFmtId="0" fontId="77" fillId="0" borderId="15" xfId="0" applyFont="1" applyBorder="1" applyAlignment="1">
      <alignment wrapText="1"/>
    </xf>
    <xf numFmtId="43" fontId="84" fillId="0" borderId="1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0" fontId="85" fillId="0" borderId="0" xfId="0" applyFont="1" applyAlignment="1">
      <alignment/>
    </xf>
    <xf numFmtId="0" fontId="88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5" fillId="0" borderId="10" xfId="0" applyFont="1" applyFill="1" applyBorder="1" applyAlignment="1" quotePrefix="1">
      <alignment/>
    </xf>
    <xf numFmtId="43" fontId="2" fillId="0" borderId="10" xfId="36" applyFont="1" applyFill="1" applyBorder="1" applyAlignment="1">
      <alignment/>
    </xf>
    <xf numFmtId="43" fontId="3" fillId="0" borderId="10" xfId="36" applyFont="1" applyFill="1" applyBorder="1" applyAlignment="1">
      <alignment/>
    </xf>
    <xf numFmtId="43" fontId="0" fillId="0" borderId="0" xfId="0" applyNumberFormat="1" applyAlignment="1">
      <alignment/>
    </xf>
    <xf numFmtId="0" fontId="78" fillId="0" borderId="15" xfId="0" applyFont="1" applyBorder="1" applyAlignment="1">
      <alignment wrapText="1"/>
    </xf>
    <xf numFmtId="0" fontId="77" fillId="0" borderId="0" xfId="0" applyFont="1" applyAlignment="1">
      <alignment horizontal="center"/>
    </xf>
    <xf numFmtId="0" fontId="77" fillId="0" borderId="0" xfId="0" applyFont="1" applyAlignment="1">
      <alignment/>
    </xf>
    <xf numFmtId="0" fontId="78" fillId="0" borderId="16" xfId="0" applyFont="1" applyBorder="1" applyAlignment="1">
      <alignment wrapText="1"/>
    </xf>
    <xf numFmtId="43" fontId="78" fillId="0" borderId="15" xfId="36" applyFont="1" applyBorder="1" applyAlignment="1">
      <alignment/>
    </xf>
    <xf numFmtId="43" fontId="78" fillId="0" borderId="16" xfId="36" applyFont="1" applyBorder="1" applyAlignment="1">
      <alignment/>
    </xf>
    <xf numFmtId="0" fontId="77" fillId="0" borderId="0" xfId="0" applyFont="1" applyAlignment="1">
      <alignment/>
    </xf>
    <xf numFmtId="0" fontId="89" fillId="0" borderId="0" xfId="0" applyFont="1" applyAlignment="1">
      <alignment/>
    </xf>
    <xf numFmtId="0" fontId="90" fillId="0" borderId="13" xfId="0" applyFont="1" applyBorder="1" applyAlignment="1">
      <alignment horizontal="center" wrapText="1"/>
    </xf>
    <xf numFmtId="43" fontId="91" fillId="34" borderId="10" xfId="36" applyFont="1" applyFill="1" applyBorder="1" applyAlignment="1">
      <alignment/>
    </xf>
    <xf numFmtId="0" fontId="90" fillId="0" borderId="10" xfId="0" applyFont="1" applyBorder="1" applyAlignment="1">
      <alignment horizontal="center" wrapText="1"/>
    </xf>
    <xf numFmtId="0" fontId="83" fillId="0" borderId="13" xfId="0" applyFont="1" applyBorder="1" applyAlignment="1">
      <alignment horizontal="center"/>
    </xf>
    <xf numFmtId="0" fontId="77" fillId="0" borderId="0" xfId="0" applyFont="1" applyAlignment="1">
      <alignment/>
    </xf>
    <xf numFmtId="43" fontId="77" fillId="0" borderId="10" xfId="36" applyFont="1" applyBorder="1" applyAlignment="1">
      <alignment/>
    </xf>
    <xf numFmtId="0" fontId="0" fillId="0" borderId="0" xfId="0" applyNumberFormat="1" applyAlignment="1">
      <alignment/>
    </xf>
    <xf numFmtId="0" fontId="78" fillId="0" borderId="0" xfId="0" applyFont="1" applyAlignment="1">
      <alignment/>
    </xf>
    <xf numFmtId="43" fontId="92" fillId="0" borderId="10" xfId="36" applyFont="1" applyFill="1" applyBorder="1" applyAlignment="1">
      <alignment/>
    </xf>
    <xf numFmtId="43" fontId="0" fillId="0" borderId="0" xfId="0" applyNumberFormat="1" applyFont="1" applyAlignment="1">
      <alignment/>
    </xf>
    <xf numFmtId="43" fontId="86" fillId="0" borderId="10" xfId="36" applyFont="1" applyBorder="1" applyAlignment="1">
      <alignment/>
    </xf>
    <xf numFmtId="0" fontId="79" fillId="0" borderId="24" xfId="0" applyFont="1" applyBorder="1" applyAlignment="1">
      <alignment/>
    </xf>
    <xf numFmtId="0" fontId="79" fillId="0" borderId="25" xfId="0" applyFont="1" applyBorder="1" applyAlignment="1">
      <alignment/>
    </xf>
    <xf numFmtId="0" fontId="79" fillId="0" borderId="17" xfId="0" applyFont="1" applyBorder="1" applyAlignment="1">
      <alignment/>
    </xf>
    <xf numFmtId="0" fontId="79" fillId="0" borderId="17" xfId="0" applyFont="1" applyBorder="1" applyAlignment="1">
      <alignment horizontal="center"/>
    </xf>
    <xf numFmtId="0" fontId="79" fillId="0" borderId="10" xfId="0" applyFont="1" applyBorder="1" applyAlignment="1">
      <alignment horizontal="center"/>
    </xf>
    <xf numFmtId="0" fontId="79" fillId="0" borderId="10" xfId="0" applyFont="1" applyBorder="1" applyAlignment="1">
      <alignment/>
    </xf>
    <xf numFmtId="43" fontId="79" fillId="0" borderId="10" xfId="36" applyFont="1" applyBorder="1" applyAlignment="1">
      <alignment/>
    </xf>
    <xf numFmtId="0" fontId="93" fillId="0" borderId="10" xfId="0" applyFont="1" applyBorder="1" applyAlignment="1">
      <alignment/>
    </xf>
    <xf numFmtId="43" fontId="94" fillId="0" borderId="10" xfId="36" applyFont="1" applyBorder="1" applyAlignment="1">
      <alignment/>
    </xf>
    <xf numFmtId="43" fontId="78" fillId="0" borderId="0" xfId="36" applyFont="1" applyAlignment="1">
      <alignment/>
    </xf>
    <xf numFmtId="0" fontId="87" fillId="0" borderId="10" xfId="0" applyFont="1" applyBorder="1" applyAlignment="1">
      <alignment wrapText="1"/>
    </xf>
    <xf numFmtId="43" fontId="2" fillId="0" borderId="0" xfId="36" applyFont="1" applyFill="1" applyAlignment="1" quotePrefix="1">
      <alignment/>
    </xf>
    <xf numFmtId="43" fontId="78" fillId="0" borderId="0" xfId="36" applyFont="1" applyBorder="1" applyAlignment="1">
      <alignment/>
    </xf>
    <xf numFmtId="43" fontId="13" fillId="0" borderId="0" xfId="36" applyFont="1" applyFill="1" applyAlignment="1">
      <alignment/>
    </xf>
    <xf numFmtId="0" fontId="77" fillId="0" borderId="0" xfId="0" applyFont="1" applyAlignment="1">
      <alignment/>
    </xf>
    <xf numFmtId="43" fontId="77" fillId="0" borderId="0" xfId="36" applyFont="1" applyAlignment="1">
      <alignment/>
    </xf>
    <xf numFmtId="49" fontId="77" fillId="0" borderId="0" xfId="0" applyNumberFormat="1" applyFont="1" applyAlignment="1">
      <alignment/>
    </xf>
    <xf numFmtId="43" fontId="77" fillId="0" borderId="15" xfId="36" applyFont="1" applyBorder="1" applyAlignment="1">
      <alignment/>
    </xf>
    <xf numFmtId="43" fontId="2" fillId="13" borderId="13" xfId="36" applyFont="1" applyFill="1" applyBorder="1" applyAlignment="1">
      <alignment horizontal="center" wrapText="1"/>
    </xf>
    <xf numFmtId="0" fontId="78" fillId="35" borderId="10" xfId="0" applyFont="1" applyFill="1" applyBorder="1" applyAlignment="1">
      <alignment horizontal="center" vertical="center"/>
    </xf>
    <xf numFmtId="0" fontId="78" fillId="36" borderId="10" xfId="0" applyFont="1" applyFill="1" applyBorder="1" applyAlignment="1">
      <alignment horizontal="center" vertical="center"/>
    </xf>
    <xf numFmtId="0" fontId="78" fillId="16" borderId="10" xfId="0" applyFont="1" applyFill="1" applyBorder="1" applyAlignment="1">
      <alignment horizontal="center" vertical="center"/>
    </xf>
    <xf numFmtId="0" fontId="78" fillId="13" borderId="16" xfId="0" applyFont="1" applyFill="1" applyBorder="1" applyAlignment="1">
      <alignment/>
    </xf>
    <xf numFmtId="0" fontId="90" fillId="0" borderId="15" xfId="0" applyFont="1" applyBorder="1" applyAlignment="1">
      <alignment horizontal="center" wrapText="1"/>
    </xf>
    <xf numFmtId="43" fontId="90" fillId="35" borderId="15" xfId="36" applyFont="1" applyFill="1" applyBorder="1" applyAlignment="1">
      <alignment horizontal="center" wrapText="1"/>
    </xf>
    <xf numFmtId="43" fontId="95" fillId="36" borderId="13" xfId="36" applyFont="1" applyFill="1" applyBorder="1" applyAlignment="1">
      <alignment/>
    </xf>
    <xf numFmtId="43" fontId="95" fillId="16" borderId="13" xfId="36" applyFont="1" applyFill="1" applyBorder="1" applyAlignment="1">
      <alignment/>
    </xf>
    <xf numFmtId="43" fontId="95" fillId="35" borderId="13" xfId="36" applyFont="1" applyFill="1" applyBorder="1" applyAlignment="1">
      <alignment/>
    </xf>
    <xf numFmtId="4" fontId="90" fillId="13" borderId="13" xfId="0" applyNumberFormat="1" applyFont="1" applyFill="1" applyBorder="1" applyAlignment="1">
      <alignment/>
    </xf>
    <xf numFmtId="43" fontId="78" fillId="35" borderId="15" xfId="36" applyFont="1" applyFill="1" applyBorder="1" applyAlignment="1">
      <alignment wrapText="1"/>
    </xf>
    <xf numFmtId="43" fontId="78" fillId="36" borderId="15" xfId="36" applyFont="1" applyFill="1" applyBorder="1" applyAlignment="1">
      <alignment/>
    </xf>
    <xf numFmtId="43" fontId="78" fillId="16" borderId="15" xfId="36" applyFont="1" applyFill="1" applyBorder="1" applyAlignment="1">
      <alignment/>
    </xf>
    <xf numFmtId="43" fontId="78" fillId="35" borderId="15" xfId="36" applyFont="1" applyFill="1" applyBorder="1" applyAlignment="1">
      <alignment/>
    </xf>
    <xf numFmtId="4" fontId="78" fillId="13" borderId="15" xfId="0" applyNumberFormat="1" applyFont="1" applyFill="1" applyBorder="1" applyAlignment="1">
      <alignment/>
    </xf>
    <xf numFmtId="43" fontId="87" fillId="35" borderId="15" xfId="36" applyFont="1" applyFill="1" applyBorder="1" applyAlignment="1">
      <alignment/>
    </xf>
    <xf numFmtId="43" fontId="78" fillId="35" borderId="16" xfId="36" applyFont="1" applyFill="1" applyBorder="1" applyAlignment="1">
      <alignment wrapText="1"/>
    </xf>
    <xf numFmtId="43" fontId="78" fillId="36" borderId="16" xfId="36" applyFont="1" applyFill="1" applyBorder="1" applyAlignment="1">
      <alignment/>
    </xf>
    <xf numFmtId="43" fontId="78" fillId="16" borderId="16" xfId="36" applyFont="1" applyFill="1" applyBorder="1" applyAlignment="1">
      <alignment/>
    </xf>
    <xf numFmtId="43" fontId="78" fillId="35" borderId="16" xfId="36" applyFont="1" applyFill="1" applyBorder="1" applyAlignment="1">
      <alignment/>
    </xf>
    <xf numFmtId="4" fontId="78" fillId="13" borderId="16" xfId="0" applyNumberFormat="1" applyFont="1" applyFill="1" applyBorder="1" applyAlignment="1">
      <alignment/>
    </xf>
    <xf numFmtId="43" fontId="90" fillId="35" borderId="13" xfId="36" applyFont="1" applyFill="1" applyBorder="1" applyAlignment="1">
      <alignment horizontal="center" wrapText="1"/>
    </xf>
    <xf numFmtId="0" fontId="96" fillId="0" borderId="13" xfId="0" applyFont="1" applyBorder="1" applyAlignment="1">
      <alignment horizontal="center" wrapText="1"/>
    </xf>
    <xf numFmtId="43" fontId="95" fillId="35" borderId="13" xfId="36" applyFont="1" applyFill="1" applyBorder="1" applyAlignment="1">
      <alignment wrapText="1"/>
    </xf>
    <xf numFmtId="43" fontId="90" fillId="36" borderId="13" xfId="36" applyFont="1" applyFill="1" applyBorder="1" applyAlignment="1">
      <alignment horizontal="center" wrapText="1"/>
    </xf>
    <xf numFmtId="43" fontId="90" fillId="16" borderId="13" xfId="36" applyFont="1" applyFill="1" applyBorder="1" applyAlignment="1">
      <alignment horizontal="center" wrapText="1"/>
    </xf>
    <xf numFmtId="43" fontId="90" fillId="36" borderId="10" xfId="36" applyFont="1" applyFill="1" applyBorder="1" applyAlignment="1">
      <alignment horizontal="center" wrapText="1"/>
    </xf>
    <xf numFmtId="43" fontId="90" fillId="16" borderId="10" xfId="36" applyFont="1" applyFill="1" applyBorder="1" applyAlignment="1">
      <alignment horizontal="center" wrapText="1"/>
    </xf>
    <xf numFmtId="43" fontId="90" fillId="35" borderId="26" xfId="36" applyFont="1" applyFill="1" applyBorder="1" applyAlignment="1">
      <alignment horizontal="center" wrapText="1"/>
    </xf>
    <xf numFmtId="43" fontId="78" fillId="35" borderId="0" xfId="36" applyFont="1" applyFill="1" applyAlignment="1">
      <alignment/>
    </xf>
    <xf numFmtId="4" fontId="90" fillId="13" borderId="10" xfId="0" applyNumberFormat="1" applyFont="1" applyFill="1" applyBorder="1" applyAlignment="1">
      <alignment/>
    </xf>
    <xf numFmtId="43" fontId="95" fillId="36" borderId="15" xfId="36" applyFont="1" applyFill="1" applyBorder="1" applyAlignment="1">
      <alignment/>
    </xf>
    <xf numFmtId="43" fontId="95" fillId="16" borderId="15" xfId="36" applyFont="1" applyFill="1" applyBorder="1" applyAlignment="1">
      <alignment/>
    </xf>
    <xf numFmtId="43" fontId="95" fillId="35" borderId="15" xfId="36" applyFont="1" applyFill="1" applyBorder="1" applyAlignment="1">
      <alignment/>
    </xf>
    <xf numFmtId="43" fontId="95" fillId="35" borderId="13" xfId="36" applyFont="1" applyFill="1" applyBorder="1" applyAlignment="1">
      <alignment horizontal="center" wrapText="1"/>
    </xf>
    <xf numFmtId="43" fontId="95" fillId="35" borderId="27" xfId="36" applyFont="1" applyFill="1" applyBorder="1" applyAlignment="1">
      <alignment/>
    </xf>
    <xf numFmtId="43" fontId="78" fillId="35" borderId="27" xfId="36" applyFont="1" applyFill="1" applyBorder="1" applyAlignment="1">
      <alignment/>
    </xf>
    <xf numFmtId="43" fontId="78" fillId="35" borderId="28" xfId="36" applyFont="1" applyFill="1" applyBorder="1" applyAlignment="1">
      <alignment/>
    </xf>
    <xf numFmtId="43" fontId="90" fillId="35" borderId="13" xfId="36" applyFont="1" applyFill="1" applyBorder="1" applyAlignment="1">
      <alignment vertical="center" wrapText="1"/>
    </xf>
    <xf numFmtId="43" fontId="87" fillId="35" borderId="16" xfId="36" applyFont="1" applyFill="1" applyBorder="1" applyAlignment="1">
      <alignment/>
    </xf>
    <xf numFmtId="43" fontId="90" fillId="35" borderId="13" xfId="36" applyFont="1" applyFill="1" applyBorder="1" applyAlignment="1">
      <alignment wrapText="1"/>
    </xf>
    <xf numFmtId="43" fontId="78" fillId="16" borderId="19" xfId="36" applyFont="1" applyFill="1" applyBorder="1" applyAlignment="1">
      <alignment/>
    </xf>
    <xf numFmtId="43" fontId="90" fillId="35" borderId="10" xfId="36" applyFont="1" applyFill="1" applyBorder="1" applyAlignment="1">
      <alignment horizontal="center" wrapText="1"/>
    </xf>
    <xf numFmtId="4" fontId="78" fillId="13" borderId="10" xfId="0" applyNumberFormat="1" applyFont="1" applyFill="1" applyBorder="1" applyAlignment="1">
      <alignment/>
    </xf>
    <xf numFmtId="0" fontId="78" fillId="0" borderId="0" xfId="0" applyFont="1" applyAlignment="1" quotePrefix="1">
      <alignment/>
    </xf>
    <xf numFmtId="4" fontId="78" fillId="13" borderId="0" xfId="0" applyNumberFormat="1" applyFont="1" applyFill="1" applyBorder="1" applyAlignment="1">
      <alignment/>
    </xf>
    <xf numFmtId="43" fontId="95" fillId="35" borderId="15" xfId="36" applyFont="1" applyFill="1" applyBorder="1" applyAlignment="1">
      <alignment wrapText="1"/>
    </xf>
    <xf numFmtId="43" fontId="3" fillId="35" borderId="16" xfId="36" applyFont="1" applyFill="1" applyBorder="1" applyAlignment="1">
      <alignment/>
    </xf>
    <xf numFmtId="43" fontId="3" fillId="36" borderId="16" xfId="36" applyFont="1" applyFill="1" applyBorder="1" applyAlignment="1">
      <alignment/>
    </xf>
    <xf numFmtId="43" fontId="3" fillId="16" borderId="16" xfId="36" applyFont="1" applyFill="1" applyBorder="1" applyAlignment="1">
      <alignment/>
    </xf>
    <xf numFmtId="0" fontId="78" fillId="0" borderId="0" xfId="0" applyFont="1" applyBorder="1" applyAlignment="1">
      <alignment/>
    </xf>
    <xf numFmtId="0" fontId="91" fillId="0" borderId="0" xfId="0" applyFont="1" applyBorder="1" applyAlignment="1">
      <alignment horizontal="center"/>
    </xf>
    <xf numFmtId="0" fontId="78" fillId="0" borderId="0" xfId="0" applyFont="1" applyBorder="1" applyAlignment="1">
      <alignment wrapText="1"/>
    </xf>
    <xf numFmtId="0" fontId="78" fillId="0" borderId="0" xfId="0" applyFont="1" applyFill="1" applyBorder="1" applyAlignment="1">
      <alignment/>
    </xf>
    <xf numFmtId="43" fontId="78" fillId="0" borderId="0" xfId="36" applyFont="1" applyFill="1" applyBorder="1" applyAlignment="1">
      <alignment/>
    </xf>
    <xf numFmtId="0" fontId="7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95" fillId="0" borderId="0" xfId="36" applyFont="1" applyBorder="1" applyAlignment="1">
      <alignment/>
    </xf>
    <xf numFmtId="0" fontId="78" fillId="0" borderId="0" xfId="0" applyFont="1" applyFill="1" applyBorder="1" applyAlignment="1">
      <alignment horizontal="center"/>
    </xf>
    <xf numFmtId="43" fontId="95" fillId="0" borderId="0" xfId="36" applyFont="1" applyFill="1" applyBorder="1" applyAlignment="1">
      <alignment/>
    </xf>
    <xf numFmtId="0" fontId="89" fillId="0" borderId="10" xfId="0" applyFont="1" applyBorder="1" applyAlignment="1">
      <alignment/>
    </xf>
    <xf numFmtId="0" fontId="79" fillId="0" borderId="0" xfId="0" applyFont="1" applyAlignment="1">
      <alignment/>
    </xf>
    <xf numFmtId="0" fontId="79" fillId="0" borderId="10" xfId="0" applyFont="1" applyBorder="1" applyAlignment="1">
      <alignment/>
    </xf>
    <xf numFmtId="43" fontId="77" fillId="0" borderId="10" xfId="0" applyNumberFormat="1" applyFont="1" applyBorder="1" applyAlignment="1">
      <alignment/>
    </xf>
    <xf numFmtId="0" fontId="81" fillId="0" borderId="0" xfId="0" applyFont="1" applyAlignment="1">
      <alignment/>
    </xf>
    <xf numFmtId="49" fontId="79" fillId="0" borderId="0" xfId="0" applyNumberFormat="1" applyFont="1" applyAlignment="1">
      <alignment/>
    </xf>
    <xf numFmtId="43" fontId="79" fillId="0" borderId="0" xfId="36" applyFont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43" fontId="79" fillId="0" borderId="0" xfId="36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43" fontId="78" fillId="0" borderId="13" xfId="36" applyFont="1" applyBorder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43" fontId="79" fillId="0" borderId="0" xfId="36" applyFont="1" applyAlignment="1">
      <alignment/>
    </xf>
    <xf numFmtId="0" fontId="78" fillId="0" borderId="0" xfId="0" applyFont="1" applyAlignment="1">
      <alignment wrapText="1"/>
    </xf>
    <xf numFmtId="43" fontId="90" fillId="0" borderId="13" xfId="36" applyFont="1" applyBorder="1" applyAlignment="1">
      <alignment/>
    </xf>
    <xf numFmtId="43" fontId="90" fillId="0" borderId="10" xfId="36" applyFont="1" applyBorder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43" fontId="79" fillId="0" borderId="0" xfId="36" applyFont="1" applyAlignment="1">
      <alignment/>
    </xf>
    <xf numFmtId="0" fontId="79" fillId="0" borderId="0" xfId="0" applyFont="1" applyAlignment="1">
      <alignment/>
    </xf>
    <xf numFmtId="0" fontId="91" fillId="0" borderId="10" xfId="0" applyFont="1" applyBorder="1" applyAlignment="1">
      <alignment horizontal="center" wrapText="1"/>
    </xf>
    <xf numFmtId="0" fontId="78" fillId="0" borderId="0" xfId="0" applyFont="1" applyAlignment="1">
      <alignment/>
    </xf>
    <xf numFmtId="4" fontId="82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5" fillId="37" borderId="24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49" fontId="78" fillId="0" borderId="10" xfId="0" applyNumberFormat="1" applyFont="1" applyBorder="1" applyAlignment="1">
      <alignment/>
    </xf>
    <xf numFmtId="43" fontId="7" fillId="0" borderId="1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49" fontId="79" fillId="0" borderId="0" xfId="0" applyNumberFormat="1" applyFont="1" applyAlignment="1">
      <alignment/>
    </xf>
    <xf numFmtId="43" fontId="79" fillId="0" borderId="0" xfId="36" applyFont="1" applyAlignment="1">
      <alignment/>
    </xf>
    <xf numFmtId="0" fontId="79" fillId="0" borderId="0" xfId="0" applyFont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43" fontId="79" fillId="0" borderId="0" xfId="36" applyFont="1" applyAlignment="1">
      <alignment/>
    </xf>
    <xf numFmtId="0" fontId="79" fillId="0" borderId="0" xfId="0" applyFont="1" applyAlignment="1">
      <alignment/>
    </xf>
    <xf numFmtId="0" fontId="77" fillId="0" borderId="0" xfId="0" applyFont="1" applyAlignment="1">
      <alignment wrapText="1"/>
    </xf>
    <xf numFmtId="0" fontId="77" fillId="0" borderId="0" xfId="0" applyFont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43" fontId="79" fillId="0" borderId="0" xfId="36" applyFont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4" fontId="86" fillId="0" borderId="10" xfId="0" applyNumberFormat="1" applyFont="1" applyBorder="1" applyAlignment="1">
      <alignment/>
    </xf>
    <xf numFmtId="0" fontId="78" fillId="0" borderId="10" xfId="0" applyFont="1" applyBorder="1" applyAlignment="1">
      <alignment horizontal="center" wrapText="1"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43" fontId="79" fillId="0" borderId="0" xfId="36" applyFont="1" applyAlignment="1">
      <alignment/>
    </xf>
    <xf numFmtId="0" fontId="90" fillId="0" borderId="13" xfId="0" applyFont="1" applyBorder="1" applyAlignment="1">
      <alignment horizontal="center"/>
    </xf>
    <xf numFmtId="0" fontId="78" fillId="0" borderId="15" xfId="0" applyFont="1" applyBorder="1" applyAlignment="1">
      <alignment/>
    </xf>
    <xf numFmtId="0" fontId="78" fillId="0" borderId="16" xfId="0" applyFont="1" applyBorder="1" applyAlignment="1">
      <alignment/>
    </xf>
    <xf numFmtId="0" fontId="90" fillId="0" borderId="10" xfId="0" applyFont="1" applyBorder="1" applyAlignment="1">
      <alignment horizontal="center"/>
    </xf>
    <xf numFmtId="0" fontId="77" fillId="0" borderId="0" xfId="0" applyFont="1" applyAlignment="1">
      <alignment/>
    </xf>
    <xf numFmtId="43" fontId="77" fillId="0" borderId="0" xfId="36" applyFont="1" applyAlignment="1">
      <alignment/>
    </xf>
    <xf numFmtId="49" fontId="79" fillId="0" borderId="0" xfId="0" applyNumberFormat="1" applyFont="1" applyBorder="1" applyAlignment="1">
      <alignment/>
    </xf>
    <xf numFmtId="0" fontId="79" fillId="0" borderId="0" xfId="0" applyFont="1" applyBorder="1" applyAlignment="1">
      <alignment/>
    </xf>
    <xf numFmtId="43" fontId="79" fillId="0" borderId="0" xfId="0" applyNumberFormat="1" applyFont="1" applyBorder="1" applyAlignment="1">
      <alignment/>
    </xf>
    <xf numFmtId="0" fontId="78" fillId="0" borderId="10" xfId="0" applyFont="1" applyBorder="1" applyAlignment="1">
      <alignment horizontal="center"/>
    </xf>
    <xf numFmtId="4" fontId="87" fillId="0" borderId="10" xfId="0" applyNumberFormat="1" applyFont="1" applyBorder="1" applyAlignment="1">
      <alignment/>
    </xf>
    <xf numFmtId="43" fontId="87" fillId="0" borderId="10" xfId="36" applyFont="1" applyBorder="1" applyAlignment="1">
      <alignment/>
    </xf>
    <xf numFmtId="43" fontId="92" fillId="0" borderId="10" xfId="36" applyFont="1" applyBorder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/>
    </xf>
    <xf numFmtId="0" fontId="78" fillId="0" borderId="0" xfId="0" applyFont="1" applyAlignment="1">
      <alignment horizontal="left"/>
    </xf>
    <xf numFmtId="4" fontId="78" fillId="0" borderId="0" xfId="0" applyNumberFormat="1" applyFont="1" applyAlignment="1">
      <alignment/>
    </xf>
    <xf numFmtId="0" fontId="78" fillId="0" borderId="0" xfId="0" applyFont="1" applyAlignment="1">
      <alignment horizontal="left" indent="1"/>
    </xf>
    <xf numFmtId="0" fontId="78" fillId="0" borderId="0" xfId="0" applyFont="1" applyAlignment="1">
      <alignment horizontal="left" indent="2"/>
    </xf>
    <xf numFmtId="43" fontId="78" fillId="0" borderId="0" xfId="0" applyNumberFormat="1" applyFont="1" applyAlignment="1">
      <alignment/>
    </xf>
    <xf numFmtId="0" fontId="78" fillId="0" borderId="16" xfId="0" applyFont="1" applyBorder="1" applyAlignment="1">
      <alignment horizontal="left"/>
    </xf>
    <xf numFmtId="43" fontId="78" fillId="0" borderId="16" xfId="0" applyNumberFormat="1" applyFont="1" applyBorder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/>
    </xf>
    <xf numFmtId="0" fontId="79" fillId="0" borderId="0" xfId="0" applyFont="1" applyAlignment="1">
      <alignment horizontal="left"/>
    </xf>
    <xf numFmtId="43" fontId="79" fillId="0" borderId="0" xfId="0" applyNumberFormat="1" applyFont="1" applyAlignment="1">
      <alignment/>
    </xf>
    <xf numFmtId="0" fontId="79" fillId="0" borderId="0" xfId="0" applyFont="1" applyAlignment="1">
      <alignment horizontal="left" indent="1"/>
    </xf>
    <xf numFmtId="0" fontId="77" fillId="0" borderId="0" xfId="0" applyFont="1" applyAlignment="1">
      <alignment/>
    </xf>
    <xf numFmtId="4" fontId="77" fillId="0" borderId="0" xfId="0" applyNumberFormat="1" applyFont="1" applyAlignment="1">
      <alignment/>
    </xf>
    <xf numFmtId="0" fontId="77" fillId="0" borderId="0" xfId="0" applyFont="1" applyAlignment="1">
      <alignment horizontal="left" indent="1"/>
    </xf>
    <xf numFmtId="0" fontId="89" fillId="0" borderId="0" xfId="0" applyFont="1" applyAlignment="1">
      <alignment/>
    </xf>
    <xf numFmtId="0" fontId="77" fillId="0" borderId="0" xfId="0" applyFont="1" applyAlignment="1">
      <alignment wrapText="1"/>
    </xf>
    <xf numFmtId="0" fontId="77" fillId="0" borderId="0" xfId="0" applyFont="1" applyAlignment="1">
      <alignment horizontal="left" wrapText="1"/>
    </xf>
    <xf numFmtId="0" fontId="77" fillId="0" borderId="0" xfId="0" applyFont="1" applyAlignment="1">
      <alignment horizontal="center"/>
    </xf>
    <xf numFmtId="49" fontId="77" fillId="0" borderId="0" xfId="0" applyNumberFormat="1" applyFont="1" applyAlignment="1">
      <alignment horizontal="center"/>
    </xf>
    <xf numFmtId="0" fontId="17" fillId="33" borderId="0" xfId="0" applyFont="1" applyFill="1" applyAlignment="1">
      <alignment horizontal="center"/>
    </xf>
    <xf numFmtId="0" fontId="17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13" xfId="0" applyFont="1" applyFill="1" applyBorder="1" applyAlignment="1">
      <alignment horizontal="center"/>
    </xf>
    <xf numFmtId="49" fontId="17" fillId="33" borderId="26" xfId="0" applyNumberFormat="1" applyFont="1" applyFill="1" applyBorder="1" applyAlignment="1">
      <alignment horizontal="center"/>
    </xf>
    <xf numFmtId="0" fontId="17" fillId="33" borderId="12" xfId="0" applyFont="1" applyFill="1" applyBorder="1" applyAlignment="1">
      <alignment horizontal="center"/>
    </xf>
    <xf numFmtId="43" fontId="17" fillId="33" borderId="13" xfId="36" applyFont="1" applyFill="1" applyBorder="1" applyAlignment="1">
      <alignment horizontal="center"/>
    </xf>
    <xf numFmtId="49" fontId="17" fillId="33" borderId="13" xfId="36" applyNumberFormat="1" applyFont="1" applyFill="1" applyBorder="1" applyAlignment="1">
      <alignment horizontal="center"/>
    </xf>
    <xf numFmtId="49" fontId="17" fillId="33" borderId="13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49" fontId="16" fillId="33" borderId="10" xfId="0" applyNumberFormat="1" applyFont="1" applyFill="1" applyBorder="1" applyAlignment="1">
      <alignment horizontal="center"/>
    </xf>
    <xf numFmtId="43" fontId="16" fillId="33" borderId="10" xfId="36" applyFont="1" applyFill="1" applyBorder="1" applyAlignment="1">
      <alignment/>
    </xf>
    <xf numFmtId="49" fontId="16" fillId="33" borderId="10" xfId="36" applyNumberFormat="1" applyFont="1" applyFill="1" applyBorder="1" applyAlignment="1">
      <alignment horizontal="center"/>
    </xf>
    <xf numFmtId="49" fontId="16" fillId="33" borderId="16" xfId="36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43" fontId="16" fillId="34" borderId="10" xfId="36" applyFont="1" applyFill="1" applyBorder="1" applyAlignment="1">
      <alignment/>
    </xf>
    <xf numFmtId="49" fontId="17" fillId="34" borderId="10" xfId="0" applyNumberFormat="1" applyFont="1" applyFill="1" applyBorder="1" applyAlignment="1">
      <alignment horizontal="center"/>
    </xf>
    <xf numFmtId="43" fontId="16" fillId="33" borderId="10" xfId="36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43" fontId="16" fillId="33" borderId="0" xfId="36" applyFont="1" applyFill="1" applyAlignment="1">
      <alignment/>
    </xf>
    <xf numFmtId="0" fontId="21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0" fontId="17" fillId="33" borderId="10" xfId="0" applyFont="1" applyFill="1" applyBorder="1" applyAlignment="1">
      <alignment horizontal="center"/>
    </xf>
    <xf numFmtId="43" fontId="17" fillId="33" borderId="10" xfId="36" applyFont="1" applyFill="1" applyBorder="1" applyAlignment="1">
      <alignment horizontal="center"/>
    </xf>
    <xf numFmtId="49" fontId="17" fillId="33" borderId="10" xfId="36" applyNumberFormat="1" applyFont="1" applyFill="1" applyBorder="1" applyAlignment="1">
      <alignment horizontal="center"/>
    </xf>
    <xf numFmtId="0" fontId="77" fillId="0" borderId="0" xfId="0" applyFont="1" applyAlignment="1">
      <alignment wrapText="1"/>
    </xf>
    <xf numFmtId="0" fontId="78" fillId="0" borderId="13" xfId="0" applyFont="1" applyBorder="1" applyAlignment="1">
      <alignment horizontal="left"/>
    </xf>
    <xf numFmtId="43" fontId="78" fillId="0" borderId="13" xfId="0" applyNumberFormat="1" applyFont="1" applyBorder="1" applyAlignment="1">
      <alignment/>
    </xf>
    <xf numFmtId="0" fontId="79" fillId="0" borderId="0" xfId="0" applyFont="1" applyAlignment="1">
      <alignment horizontal="left" indent="2"/>
    </xf>
    <xf numFmtId="0" fontId="77" fillId="0" borderId="0" xfId="0" applyFont="1" applyAlignment="1">
      <alignment horizontal="left" indent="2"/>
    </xf>
    <xf numFmtId="49" fontId="77" fillId="0" borderId="0" xfId="0" applyNumberFormat="1" applyFont="1" applyBorder="1" applyAlignment="1">
      <alignment/>
    </xf>
    <xf numFmtId="0" fontId="77" fillId="0" borderId="0" xfId="0" applyFont="1" applyBorder="1" applyAlignment="1">
      <alignment/>
    </xf>
    <xf numFmtId="43" fontId="77" fillId="0" borderId="0" xfId="0" applyNumberFormat="1" applyFont="1" applyBorder="1" applyAlignment="1">
      <alignment/>
    </xf>
    <xf numFmtId="43" fontId="78" fillId="0" borderId="10" xfId="36" applyFont="1" applyBorder="1" applyAlignment="1">
      <alignment horizontal="center"/>
    </xf>
    <xf numFmtId="0" fontId="78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77" fillId="0" borderId="0" xfId="0" applyFont="1" applyAlignment="1">
      <alignment horizontal="center"/>
    </xf>
    <xf numFmtId="49" fontId="77" fillId="0" borderId="0" xfId="0" applyNumberFormat="1" applyFont="1" applyAlignment="1">
      <alignment horizontal="center"/>
    </xf>
    <xf numFmtId="0" fontId="77" fillId="0" borderId="0" xfId="0" applyFont="1" applyAlignment="1">
      <alignment wrapText="1"/>
    </xf>
    <xf numFmtId="0" fontId="77" fillId="0" borderId="0" xfId="0" applyFont="1" applyAlignment="1">
      <alignment/>
    </xf>
    <xf numFmtId="43" fontId="77" fillId="0" borderId="0" xfId="36" applyFont="1" applyAlignment="1">
      <alignment/>
    </xf>
    <xf numFmtId="0" fontId="78" fillId="0" borderId="15" xfId="0" applyFont="1" applyBorder="1" applyAlignment="1">
      <alignment horizontal="left"/>
    </xf>
    <xf numFmtId="43" fontId="78" fillId="0" borderId="15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83" fillId="0" borderId="15" xfId="0" applyFont="1" applyBorder="1" applyAlignment="1">
      <alignment horizontal="center"/>
    </xf>
    <xf numFmtId="43" fontId="77" fillId="0" borderId="0" xfId="0" applyNumberFormat="1" applyFont="1" applyBorder="1" applyAlignment="1">
      <alignment/>
    </xf>
    <xf numFmtId="0" fontId="77" fillId="0" borderId="10" xfId="0" applyFont="1" applyBorder="1" applyAlignment="1">
      <alignment horizontal="left" indent="1"/>
    </xf>
    <xf numFmtId="43" fontId="77" fillId="0" borderId="10" xfId="0" applyNumberFormat="1" applyFont="1" applyBorder="1" applyAlignment="1">
      <alignment/>
    </xf>
    <xf numFmtId="0" fontId="77" fillId="0" borderId="0" xfId="0" applyFont="1" applyBorder="1" applyAlignment="1">
      <alignment horizontal="center"/>
    </xf>
    <xf numFmtId="49" fontId="77" fillId="0" borderId="0" xfId="0" applyNumberFormat="1" applyFont="1" applyBorder="1" applyAlignment="1">
      <alignment horizontal="center"/>
    </xf>
    <xf numFmtId="0" fontId="77" fillId="0" borderId="0" xfId="0" applyFont="1" applyBorder="1" applyAlignment="1">
      <alignment wrapText="1"/>
    </xf>
    <xf numFmtId="0" fontId="77" fillId="0" borderId="0" xfId="0" applyFont="1" applyBorder="1" applyAlignment="1">
      <alignment/>
    </xf>
    <xf numFmtId="43" fontId="78" fillId="0" borderId="10" xfId="36" applyFont="1" applyBorder="1" applyAlignment="1">
      <alignment/>
    </xf>
    <xf numFmtId="0" fontId="90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3" fontId="95" fillId="0" borderId="13" xfId="36" applyFont="1" applyBorder="1" applyAlignment="1">
      <alignment/>
    </xf>
    <xf numFmtId="0" fontId="85" fillId="0" borderId="20" xfId="0" applyFont="1" applyBorder="1" applyAlignment="1">
      <alignment/>
    </xf>
    <xf numFmtId="0" fontId="85" fillId="0" borderId="29" xfId="0" applyFont="1" applyBorder="1" applyAlignment="1">
      <alignment/>
    </xf>
    <xf numFmtId="0" fontId="85" fillId="0" borderId="20" xfId="0" applyFont="1" applyBorder="1" applyAlignment="1">
      <alignment/>
    </xf>
    <xf numFmtId="0" fontId="85" fillId="0" borderId="21" xfId="0" applyFont="1" applyBorder="1" applyAlignment="1">
      <alignment/>
    </xf>
    <xf numFmtId="43" fontId="85" fillId="0" borderId="20" xfId="0" applyNumberFormat="1" applyFont="1" applyBorder="1" applyAlignment="1">
      <alignment/>
    </xf>
    <xf numFmtId="43" fontId="85" fillId="0" borderId="21" xfId="0" applyNumberFormat="1" applyFont="1" applyBorder="1" applyAlignment="1">
      <alignment/>
    </xf>
    <xf numFmtId="0" fontId="85" fillId="0" borderId="30" xfId="0" applyFont="1" applyBorder="1" applyAlignment="1">
      <alignment/>
    </xf>
    <xf numFmtId="43" fontId="85" fillId="0" borderId="30" xfId="0" applyNumberFormat="1" applyFont="1" applyBorder="1" applyAlignment="1">
      <alignment/>
    </xf>
    <xf numFmtId="43" fontId="85" fillId="0" borderId="31" xfId="0" applyNumberFormat="1" applyFont="1" applyBorder="1" applyAlignment="1">
      <alignment/>
    </xf>
    <xf numFmtId="0" fontId="85" fillId="0" borderId="22" xfId="0" applyFont="1" applyBorder="1" applyAlignment="1">
      <alignment/>
    </xf>
    <xf numFmtId="43" fontId="85" fillId="0" borderId="22" xfId="0" applyNumberFormat="1" applyFont="1" applyBorder="1" applyAlignment="1">
      <alignment/>
    </xf>
    <xf numFmtId="43" fontId="85" fillId="0" borderId="23" xfId="0" applyNumberFormat="1" applyFont="1" applyBorder="1" applyAlignment="1">
      <alignment/>
    </xf>
    <xf numFmtId="43" fontId="78" fillId="0" borderId="10" xfId="36" applyFont="1" applyBorder="1" applyAlignment="1">
      <alignment horizontal="center"/>
    </xf>
    <xf numFmtId="0" fontId="78" fillId="0" borderId="10" xfId="0" applyFont="1" applyBorder="1" applyAlignment="1">
      <alignment horizontal="center" vertical="center" wrapText="1"/>
    </xf>
    <xf numFmtId="43" fontId="78" fillId="0" borderId="13" xfId="36" applyFont="1" applyBorder="1" applyAlignment="1">
      <alignment horizontal="center" vertical="center"/>
    </xf>
    <xf numFmtId="43" fontId="78" fillId="0" borderId="16" xfId="36" applyFont="1" applyBorder="1" applyAlignment="1">
      <alignment horizontal="center" vertical="center"/>
    </xf>
    <xf numFmtId="0" fontId="81" fillId="0" borderId="0" xfId="0" applyFont="1" applyAlignment="1">
      <alignment horizontal="center"/>
    </xf>
    <xf numFmtId="0" fontId="79" fillId="0" borderId="10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6" xfId="0" applyFont="1" applyBorder="1" applyAlignment="1">
      <alignment horizontal="center" vertical="center"/>
    </xf>
    <xf numFmtId="0" fontId="97" fillId="0" borderId="11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83" fillId="0" borderId="0" xfId="0" applyFont="1" applyAlignment="1">
      <alignment horizontal="center"/>
    </xf>
    <xf numFmtId="0" fontId="83" fillId="0" borderId="11" xfId="0" applyFont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0" fontId="16" fillId="33" borderId="17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78" fillId="0" borderId="13" xfId="0" applyFont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43" fontId="2" fillId="33" borderId="24" xfId="36" applyFont="1" applyFill="1" applyBorder="1" applyAlignment="1">
      <alignment horizontal="center"/>
    </xf>
    <xf numFmtId="43" fontId="2" fillId="33" borderId="25" xfId="36" applyFont="1" applyFill="1" applyBorder="1" applyAlignment="1">
      <alignment horizontal="center"/>
    </xf>
    <xf numFmtId="43" fontId="2" fillId="33" borderId="17" xfId="36" applyFont="1" applyFill="1" applyBorder="1" applyAlignment="1">
      <alignment horizontal="center"/>
    </xf>
    <xf numFmtId="43" fontId="2" fillId="33" borderId="13" xfId="36" applyFont="1" applyFill="1" applyBorder="1" applyAlignment="1">
      <alignment horizontal="center" vertical="center" wrapText="1"/>
    </xf>
    <xf numFmtId="43" fontId="2" fillId="33" borderId="15" xfId="36" applyFont="1" applyFill="1" applyBorder="1" applyAlignment="1">
      <alignment horizontal="center" vertical="center" wrapText="1"/>
    </xf>
    <xf numFmtId="43" fontId="2" fillId="33" borderId="16" xfId="36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78" fillId="7" borderId="24" xfId="0" applyFont="1" applyFill="1" applyBorder="1" applyAlignment="1">
      <alignment horizontal="center" vertical="center"/>
    </xf>
    <xf numFmtId="0" fontId="78" fillId="7" borderId="25" xfId="0" applyFont="1" applyFill="1" applyBorder="1" applyAlignment="1">
      <alignment horizontal="center" vertical="center"/>
    </xf>
    <xf numFmtId="0" fontId="78" fillId="7" borderId="17" xfId="0" applyFont="1" applyFill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2" borderId="24" xfId="0" applyFont="1" applyFill="1" applyBorder="1" applyAlignment="1">
      <alignment horizontal="center" vertical="center"/>
    </xf>
    <xf numFmtId="0" fontId="78" fillId="2" borderId="25" xfId="0" applyFont="1" applyFill="1" applyBorder="1" applyAlignment="1">
      <alignment horizontal="center" vertical="center"/>
    </xf>
    <xf numFmtId="0" fontId="78" fillId="2" borderId="17" xfId="0" applyFont="1" applyFill="1" applyBorder="1" applyAlignment="1">
      <alignment horizontal="center" vertical="center"/>
    </xf>
    <xf numFmtId="0" fontId="78" fillId="5" borderId="24" xfId="0" applyFont="1" applyFill="1" applyBorder="1" applyAlignment="1">
      <alignment horizontal="center" vertical="center"/>
    </xf>
    <xf numFmtId="0" fontId="78" fillId="5" borderId="25" xfId="0" applyFont="1" applyFill="1" applyBorder="1" applyAlignment="1">
      <alignment horizontal="center" vertical="center"/>
    </xf>
    <xf numFmtId="0" fontId="78" fillId="5" borderId="17" xfId="0" applyFont="1" applyFill="1" applyBorder="1" applyAlignment="1">
      <alignment horizontal="center" vertical="center"/>
    </xf>
    <xf numFmtId="0" fontId="78" fillId="38" borderId="24" xfId="0" applyFont="1" applyFill="1" applyBorder="1" applyAlignment="1">
      <alignment horizontal="center" vertical="center"/>
    </xf>
    <xf numFmtId="0" fontId="78" fillId="38" borderId="25" xfId="0" applyFont="1" applyFill="1" applyBorder="1" applyAlignment="1">
      <alignment horizontal="center" vertical="center"/>
    </xf>
    <xf numFmtId="0" fontId="78" fillId="38" borderId="17" xfId="0" applyFont="1" applyFill="1" applyBorder="1" applyAlignment="1">
      <alignment horizontal="center" vertical="center"/>
    </xf>
    <xf numFmtId="0" fontId="78" fillId="12" borderId="24" xfId="0" applyFont="1" applyFill="1" applyBorder="1" applyAlignment="1">
      <alignment horizontal="center" vertical="center"/>
    </xf>
    <xf numFmtId="0" fontId="78" fillId="12" borderId="25" xfId="0" applyFont="1" applyFill="1" applyBorder="1" applyAlignment="1">
      <alignment horizontal="center" vertical="center"/>
    </xf>
    <xf numFmtId="0" fontId="78" fillId="12" borderId="17" xfId="0" applyFont="1" applyFill="1" applyBorder="1" applyAlignment="1">
      <alignment horizontal="center" vertical="center"/>
    </xf>
    <xf numFmtId="0" fontId="78" fillId="39" borderId="24" xfId="0" applyFont="1" applyFill="1" applyBorder="1" applyAlignment="1">
      <alignment horizontal="center" vertical="center"/>
    </xf>
    <xf numFmtId="0" fontId="78" fillId="39" borderId="25" xfId="0" applyFont="1" applyFill="1" applyBorder="1" applyAlignment="1">
      <alignment horizontal="center" vertical="center"/>
    </xf>
    <xf numFmtId="0" fontId="78" fillId="39" borderId="17" xfId="0" applyFont="1" applyFill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5" xfId="0" applyFont="1" applyBorder="1" applyAlignment="1">
      <alignment horizontal="center" vertical="center"/>
    </xf>
    <xf numFmtId="0" fontId="83" fillId="0" borderId="13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98" fillId="0" borderId="11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0" fontId="83" fillId="0" borderId="1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dxfs count="12">
    <dxf>
      <font>
        <name val="AngsanaUPC"/>
      </font>
      <border/>
    </dxf>
    <dxf>
      <numFmt numFmtId="4" formatCode="#,##0.00"/>
      <border/>
    </dxf>
    <dxf>
      <numFmt numFmtId="43" formatCode="_-* #,##0.00_-;\-* #,##0.00_-;_-* &quot;-&quot;??_-;_-@_-"/>
      <border/>
    </dxf>
    <dxf>
      <border>
        <left style="thin"/>
        <right style="thin"/>
        <top style="thin"/>
        <bottom style="thin"/>
      </border>
    </dxf>
    <dxf>
      <border>
        <left style="thin"/>
        <right style="thin"/>
        <bottom style="thin"/>
      </border>
    </dxf>
    <dxf>
      <font>
        <sz val="12"/>
      </font>
      <border/>
    </dxf>
    <dxf>
      <font>
        <sz val="11"/>
      </font>
      <border/>
    </dxf>
    <dxf>
      <font>
        <sz val="14"/>
      </font>
      <border/>
    </dxf>
    <dxf>
      <font>
        <sz val="10"/>
      </font>
      <border/>
    </dxf>
    <dxf>
      <alignment wrapText="1" indent="0" readingOrder="0"/>
      <border/>
    </dxf>
    <dxf>
      <font>
        <sz val="16"/>
      </font>
      <border/>
    </dxf>
    <dxf>
      <alignment wrapText="1" readingOrder="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pivotCacheDefinition" Target="pivotCache/pivotCacheDefinition1.xml" /><Relationship Id="rId30" Type="http://schemas.openxmlformats.org/officeDocument/2006/relationships/pivotCacheDefinition" Target="pivotCache/pivotCacheDefinition3.xml" /><Relationship Id="rId31" Type="http://schemas.openxmlformats.org/officeDocument/2006/relationships/pivotCacheDefinition" Target="pivotCache/pivotCacheDefinition2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[0]กราฟ!PivotTable1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สรุปเบิกจ่ายเงินงบประมาณแผ่นดินแยกตามคณะในภาพรวม ปีงบประมาณ 2559</a:t>
            </a:r>
          </a:p>
        </c:rich>
      </c:tx>
      <c:layout>
        <c:manualLayout>
          <c:xMode val="factor"/>
          <c:yMode val="factor"/>
          <c:x val="-0.0015"/>
          <c:y val="-0.01425"/>
        </c:manualLayout>
      </c:layout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ผลรวม ของ จำนวนเงิน</c:v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15"/>
              <c:pt idx="0">
                <c:v>เกษตรศาสตร์</c:v>
              </c:pt>
              <c:pt idx="1">
                <c:v>นิติศาสตร์</c:v>
              </c:pt>
              <c:pt idx="2">
                <c:v>บริหารศาสตร์</c:v>
              </c:pt>
              <c:pt idx="3">
                <c:v>พยาบาลศาสตร์</c:v>
              </c:pt>
              <c:pt idx="4">
                <c:v>เภสัชศาสตร์</c:v>
              </c:pt>
              <c:pt idx="5">
                <c:v>รัฐศาสตร์</c:v>
              </c:pt>
              <c:pt idx="6">
                <c:v>วิทยาศาสตร์</c:v>
              </c:pt>
              <c:pt idx="7">
                <c:v>วิศวกรรมศาสตร์</c:v>
              </c:pt>
              <c:pt idx="8">
                <c:v>ศิลปศาสตร์</c:v>
              </c:pt>
              <c:pt idx="9">
                <c:v>หน่วยงานกลาง</c:v>
              </c:pt>
              <c:pt idx="10">
                <c:v>ศิลปประยุกต์ฯ</c:v>
              </c:pt>
              <c:pt idx="11">
                <c:v>สำนักคอมฯ</c:v>
              </c:pt>
              <c:pt idx="12">
                <c:v>สำนักวิทย์ฯ</c:v>
              </c:pt>
              <c:pt idx="13">
                <c:v>ว.แพทย์ฯ</c:v>
              </c:pt>
              <c:pt idx="14">
                <c:v>ผลรวมทั้งหมด</c:v>
              </c:pt>
            </c:strLit>
          </c:cat>
          <c:val>
            <c:numLit>
              <c:ptCount val="15"/>
              <c:pt idx="0">
                <c:v>3459530</c:v>
              </c:pt>
              <c:pt idx="1">
                <c:v>103200</c:v>
              </c:pt>
              <c:pt idx="2">
                <c:v>279480</c:v>
              </c:pt>
              <c:pt idx="3">
                <c:v>170180</c:v>
              </c:pt>
              <c:pt idx="4">
                <c:v>2096555</c:v>
              </c:pt>
              <c:pt idx="5">
                <c:v>343557.41</c:v>
              </c:pt>
              <c:pt idx="6">
                <c:v>4358868</c:v>
              </c:pt>
              <c:pt idx="7">
                <c:v>2556402.26</c:v>
              </c:pt>
              <c:pt idx="8">
                <c:v>1578830</c:v>
              </c:pt>
              <c:pt idx="9">
                <c:v>71152688.88999999</c:v>
              </c:pt>
              <c:pt idx="10">
                <c:v>128340</c:v>
              </c:pt>
              <c:pt idx="11">
                <c:v>150830</c:v>
              </c:pt>
              <c:pt idx="12">
                <c:v>837130</c:v>
              </c:pt>
              <c:pt idx="13">
                <c:v>56296</c:v>
              </c:pt>
              <c:pt idx="14">
                <c:v>87271887.55999999</c:v>
              </c:pt>
            </c:numLit>
          </c:val>
        </c:ser>
        <c:axId val="61218058"/>
        <c:axId val="14091611"/>
      </c:barChart>
      <c:catAx>
        <c:axId val="612180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คณะหน่วยงาน</a:t>
                </a:r>
              </a:p>
            </c:rich>
          </c:tx>
          <c:layout>
            <c:manualLayout>
              <c:xMode val="factor"/>
              <c:yMode val="factor"/>
              <c:x val="-0.041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091611"/>
        <c:crosses val="autoZero"/>
        <c:auto val="0"/>
        <c:lblOffset val="100"/>
        <c:tickLblSkip val="1"/>
        <c:noMultiLvlLbl val="0"/>
      </c:catAx>
      <c:valAx>
        <c:axId val="140916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จำนวนเงิน</a:t>
                </a:r>
              </a:p>
            </c:rich>
          </c:tx>
          <c:layout>
            <c:manualLayout>
              <c:xMode val="factor"/>
              <c:yMode val="factor"/>
              <c:x val="-0.039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2180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161925</xdr:rowOff>
    </xdr:from>
    <xdr:to>
      <xdr:col>3</xdr:col>
      <xdr:colOff>1600200</xdr:colOff>
      <xdr:row>42</xdr:row>
      <xdr:rowOff>123825</xdr:rowOff>
    </xdr:to>
    <xdr:graphicFrame>
      <xdr:nvGraphicFramePr>
        <xdr:cNvPr id="1" name="แผนภูมิ 1"/>
        <xdr:cNvGraphicFramePr/>
      </xdr:nvGraphicFramePr>
      <xdr:xfrm>
        <a:off x="0" y="5114925"/>
        <a:ext cx="5276850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คชจ_มอบ_25559"/>
  </cacheSource>
  <cacheFields count="9">
    <cacheField name="รหัสผลผลิตย่อย">
      <sharedItems containsBlank="1" containsMixedTypes="0" count="63">
        <m/>
        <s v="2011704707504005"/>
        <s v="201704003505002"/>
        <s v="2011704007506001"/>
        <s v="201104702502002"/>
        <s v="2011704707503005"/>
        <s v="2011718708509002"/>
        <s v="2011790051501002"/>
        <s v="2011704007507004"/>
        <s v="2011760724501003"/>
        <s v="2011704707505003"/>
        <s v="2011704007504004"/>
        <s v="2011714001503005"/>
        <s v="2011714004009000"/>
        <s v="2011704004505002"/>
        <s v="2011704703505002"/>
        <s v="2011704707504003"/>
        <s v="2011704007500001"/>
        <s v="2011724701702011"/>
        <s v="2011704004504002"/>
        <s v="2011704703504002"/>
        <s v="2011704703503002"/>
        <s v="2011704702502003"/>
        <s v="2011760007709002"/>
        <s v="2011704007504007"/>
        <s v="2011704004703002"/>
        <s v="2011704007506002"/>
        <s v="2011785714501001"/>
        <s v="2011790051509001"/>
        <s v="2011704007505002"/>
        <s v="2011704707505001"/>
        <s v="2011704007504002"/>
        <s v="2011704003702006"/>
        <s v="2011714001503003"/>
        <s v="2011704707504001"/>
        <s v="2011704007506005"/>
        <s v="2011724001701010"/>
        <s v="2011704702502001"/>
        <s v="2011718008501001"/>
        <s v="2011718008509002"/>
        <s v="2011704007507003"/>
        <s v="2011704007506003"/>
        <s v="2011790051509002"/>
        <s v="2011704703704006"/>
        <s v="2011704704701002"/>
        <s v="2011704003505002"/>
        <s v="2011785014505001"/>
        <s v="2011704002504003"/>
        <s v="2011704007507006"/>
        <s v="2011760024504001"/>
        <s v="2011704003504002"/>
        <s v="2011785014504001"/>
        <s v="2011704002503003"/>
        <s v="2011760024503001"/>
        <s v="2011704003503002"/>
        <s v="2011785014503001"/>
        <s v="2011704003502002"/>
        <s v="2011704707505005"/>
        <s v="2011760024602001"/>
        <s v="2011798001709012"/>
        <s v="2011704008501002"/>
        <s v="2011718008501002"/>
        <s v="2011704007507001"/>
      </sharedItems>
    </cacheField>
    <cacheField name="คณะ/หน่วยงาน">
      <sharedItems containsMixedTypes="0"/>
    </cacheField>
    <cacheField name="ฎีกา">
      <sharedItems containsMixedTypes="0"/>
    </cacheField>
    <cacheField name="จำนวนเงิน">
      <sharedItems containsMixedTypes="0"/>
    </cacheField>
    <cacheField name="รายจ่าย">
      <sharedItems containsMixedTypes="0"/>
    </cacheField>
    <cacheField name="ประเภทรายจ่าย">
      <sharedItems containsMixedTypes="0"/>
    </cacheField>
    <cacheField name="เดือน">
      <sharedItems containsMixedTypes="0"/>
    </cacheField>
    <cacheField name="ใบเบิกแทนที่">
      <sharedItems containsMixedTypes="0"/>
    </cacheField>
    <cacheField name="จำนวนเงิน2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คชจ_มอบ_2555"/>
  </cacheSource>
  <cacheFields count="12">
    <cacheField name="รหัสผลผลิต">
      <sharedItems containsSemiMixedTypes="0" containsString="0" containsMixedTypes="0" containsNumber="1" containsInteger="1" count="20">
        <n v="2011726005"/>
        <n v="2011753015"/>
        <n v="2011726001"/>
        <n v="2011726002"/>
        <n v="2011704702"/>
        <n v="2001704005"/>
        <n v="2011704009"/>
        <n v="2011760007"/>
        <n v="2011704002"/>
        <n v="2011712015"/>
        <n v="2011706016"/>
        <n v="2011704005"/>
        <n v="2011760006"/>
        <n v="2011704001"/>
        <n v="2011712014"/>
        <n v="2011704004"/>
        <n v="2011789010"/>
        <n v="2011797013"/>
        <n v="2011791013"/>
        <n v="2011705003"/>
      </sharedItems>
    </cacheField>
    <cacheField name="รหัสผลผลิตย่อย">
      <sharedItems containsBlank="1" containsMixedTypes="0" count="335">
        <s v="2011726005420001"/>
        <s v="20117530150000000"/>
        <s v="2011753015500001"/>
        <s v="2011753015500004"/>
        <s v="2011726005000000"/>
        <s v="2011753015000000"/>
        <s v="2011726001000000"/>
        <s v="2011726002000000"/>
        <s v="0211704704500004"/>
        <s v="2011704001410002"/>
        <s v="2011704005110002"/>
        <s v="2011704702500001"/>
        <s v="2011706016110012"/>
        <s v="2011706016110084"/>
        <s v="2011791713700001"/>
        <m/>
        <s v="2011704001110062"/>
        <s v="2011704002500004"/>
        <s v="2011704709500003"/>
        <s v="2011706016110021"/>
        <s v="2011706016120005"/>
        <s v="23011704702000000"/>
        <s v="90909637040917"/>
        <s v="201104001110011"/>
        <s v="2011040011100017"/>
        <s v="2011704001110071"/>
        <s v="2011706016110030"/>
        <s v="2011706716500001"/>
        <s v="2011760007000000"/>
        <s v="2011704001110080"/>
        <s v="2011706016110008"/>
        <s v="2011704001110058"/>
        <s v="2011704001120001"/>
        <s v="2011704005500003"/>
        <s v="2011704705110085"/>
        <s v="2011706016110017"/>
        <s v="2011704001110067"/>
        <s v="2011704001120010"/>
        <s v="2011704701110001"/>
        <s v="2011704705110022"/>
        <s v="2011706016110026"/>
        <s v="201104001110002"/>
        <s v="2011704001110004"/>
        <s v="2011704001110076"/>
        <s v="2011704705110031"/>
        <s v="2011705703500001"/>
        <s v="2011706016110035"/>
        <s v="2001706716420001"/>
        <s v="2011704001110013"/>
        <s v="2011704001110085"/>
        <s v="2011704705500005"/>
        <s v="2011706016110044"/>
        <s v="2011704001110022"/>
        <s v="2011704001120006"/>
        <s v="2011704005500008"/>
        <s v="2011704705110018"/>
        <s v="2011706016110053"/>
        <s v="2011789010500002"/>
        <s v="2011704001110031"/>
        <s v="2011704005410001"/>
        <s v="2011704701500002"/>
        <s v="2011704705110027"/>
        <s v="2011706716420001"/>
        <s v="2011704001110009"/>
        <s v="2011704001110040"/>
        <s v="2011704001500005"/>
        <s v="2011704701000000"/>
        <s v="2011704001110018"/>
        <s v="2011704007503002"/>
        <s v="2011789710500004"/>
        <s v="2011790013500001"/>
        <s v="2011791013500001"/>
        <s v="2011797013500001"/>
        <s v="2011704001110027"/>
        <s v="2011704704500001"/>
        <s v="2011706016120001"/>
        <s v="2011789010500007"/>
        <s v="2011040011100013"/>
        <s v="2011704001110036"/>
        <s v="2011704004500004"/>
        <s v="2011704005410006"/>
        <s v="2011704009500002"/>
        <s v="2011706016110004"/>
        <s v="201104001110007"/>
        <s v="2011704702500002"/>
        <s v="2011706016110013"/>
        <s v="2011706016110085"/>
        <s v="2011040011100040"/>
        <s v="2011704001110063"/>
        <s v="2011704002500005"/>
        <s v="2011704702000000"/>
        <s v="2011704705110090"/>
        <s v="2011704705120002"/>
        <s v="2011706016110022"/>
        <s v="90909630010933"/>
        <s v="2011040011100018"/>
        <s v="2011704001110072"/>
        <s v="2011706016110031"/>
        <s v="2011712014500001"/>
        <s v="2011727014500001"/>
        <s v="2011704001110081"/>
        <s v="2011704705500001"/>
        <s v="2011706016110009"/>
        <s v="2011706016110040"/>
        <s v="2011040011100036"/>
        <s v="2011704001110059"/>
        <s v="2011704001120002"/>
        <s v="2011704005500004"/>
        <s v="2011704705110086"/>
        <s v="2011706016110018"/>
        <s v="2011704001110068"/>
        <s v="2011704001120011"/>
        <s v="2011704701110002"/>
        <s v="2011704705110023"/>
        <s v="2011706016110027"/>
        <s v="90909637020972"/>
        <s v="2011704001110005"/>
        <s v="2011704001110077"/>
        <s v="2011704001500001"/>
        <s v="2011704705110032"/>
        <s v="2011706016110036"/>
        <s v="201104001110003"/>
        <s v="2011704001110014"/>
        <s v="2011704001110086"/>
        <s v="2011706016110045"/>
        <s v="2011704001110023"/>
        <s v="2011704001120007"/>
        <s v="2011704705110019"/>
        <s v="2011706016110054"/>
        <s v="2011789010500003"/>
        <s v="2011704001110032"/>
        <s v="2011704005410002"/>
        <s v="2011704705110028"/>
        <s v="2011760706500001"/>
        <s v="2011704001110041"/>
        <s v="2011704007503003"/>
        <s v="2011706016110081"/>
        <s v="2011789710500005"/>
        <s v="2011704001110028"/>
        <s v="2011704002500001"/>
        <s v="2011704704500002"/>
        <s v="2011706016120002"/>
        <s v="2011789010500008"/>
        <s v="2011790013700001"/>
        <s v="2011040011100014"/>
        <s v="2011704001110037"/>
        <s v="2011704001420001"/>
        <s v="2011704004500005"/>
        <s v="2011704005120001"/>
        <s v="2011704005410007"/>
        <s v="2011704009500003"/>
        <s v="90909630040917"/>
        <s v="2011706016110005"/>
        <s v="2011706016500001"/>
        <s v="2011704702500003"/>
        <s v="2011706016110014"/>
        <s v="2011760707500001"/>
        <s v="201170470500003"/>
        <s v="2011040011100041"/>
        <s v="2011704705120003"/>
        <s v="2011706016110023"/>
        <s v="2011040011100019"/>
        <s v="2011704001110001"/>
        <s v="2011704001110073"/>
        <s v="2011706016110032"/>
        <s v="2011704001110010"/>
        <s v="2011704001110082"/>
        <s v="2011704705500002"/>
        <s v="2011705003500001"/>
        <s v="2011706016110041"/>
        <s v="211704704500001"/>
        <s v="2011040011100037"/>
        <s v="2011704001120003"/>
        <s v="2011704005500005"/>
        <s v="2011704705000000"/>
        <s v="2011704705110087"/>
        <s v="2011706016110019"/>
        <s v="2011706016110050"/>
        <s v="2011704001110069"/>
        <s v="2011704001120012"/>
        <s v="2011704701110003"/>
        <s v="2011704705110024"/>
        <s v="2011704705110096"/>
        <s v="2011706016110028"/>
        <s v="2011704001110006"/>
        <s v="2011704001110078"/>
        <s v="2011704001500002"/>
        <s v="2011706016110037"/>
        <s v="2011706016420001"/>
        <s v="20117060161100047"/>
        <s v="2011704001000000"/>
        <s v="2011704001110015"/>
        <s v="2011704001110087"/>
        <s v="2011706016110046"/>
        <s v="201104001110004"/>
        <s v="2011704001110024"/>
        <s v="2011704001120008"/>
        <s v="2011706016110055"/>
        <s v="2011789010500004"/>
        <s v="2011704001110033"/>
        <s v="2011704004500001"/>
        <s v="2011704005410003"/>
        <s v="2011706016110001"/>
        <s v="90909637170973"/>
        <s v="2011706016110010"/>
        <s v="2011789710500006"/>
        <s v="2011704001110029"/>
        <s v="2011704001110060"/>
        <s v="2011704002500002"/>
        <s v="2011704704500003"/>
        <s v="2011704709500001"/>
        <s v="2011706016120003"/>
        <s v="90909637050914"/>
        <s v="2011040011100015"/>
        <s v="2011704001110038"/>
        <s v="2011704002000000"/>
        <s v="2011704005120002"/>
        <s v="2011704005410008"/>
        <s v="2011704705410014"/>
        <s v="2011706016110006"/>
        <s v="2011706016110078"/>
        <s v="2011704005500001"/>
        <s v="2011704702500004"/>
        <s v="2011706016000000"/>
        <s v="2011706016110015"/>
        <s v="2011040011100042"/>
        <s v="2011704001110065"/>
        <s v="2011704705110020"/>
        <s v="2011704705120004"/>
        <s v="2011706016110024"/>
        <s v="2011760707000000"/>
        <s v="2011704001110002"/>
        <s v="2011704001110074"/>
        <s v="2011706016110033"/>
        <s v="90909630020972"/>
        <s v="2011704001110011"/>
        <s v="2011704001110083"/>
        <s v="2011704701120001"/>
        <s v="2011704705500003"/>
        <s v="2011706016110042"/>
        <s v="2011040011100038"/>
        <s v="2011704001110020"/>
        <s v="2011704001120004"/>
        <s v="2011704005500006"/>
        <s v="2011704705110016"/>
        <s v="2011704705110088"/>
        <s v="2011706016110051"/>
        <s v="2011704001120013"/>
        <s v="2011704701110004"/>
        <s v="2011706016110029"/>
        <s v="2011704001110007"/>
        <s v="2011704001110079"/>
        <s v="2011704001500003"/>
        <s v="2011706016110038"/>
        <s v="2011706016420002"/>
        <s v="2011760006500001"/>
        <s v="2011704001110016"/>
        <s v="2011704001110088"/>
        <s v="2011704005420001"/>
        <s v="2011706016110047"/>
        <s v="2011789710500002"/>
        <s v="2011704001110025"/>
        <s v="2011704001120009"/>
        <s v="2011706016110056"/>
        <s v="2011789010500005"/>
        <s v="201104001110005"/>
        <s v="2011704001110034"/>
        <s v="2011704004500002"/>
        <s v="2011704005410004"/>
        <s v="2011040011100020"/>
        <s v="2011704001110043"/>
        <s v="2011706016110002"/>
        <s v="2011791713500001"/>
        <s v="2011704005110001"/>
        <s v="2011706016110011"/>
        <s v="2011706016110083"/>
        <s v="201104001110010"/>
        <s v="2011704001110061"/>
        <s v="2011704002500003"/>
        <s v="2011704704500004"/>
        <s v="2011704709500002"/>
        <s v="2011706016110020"/>
        <s v="2011706016120004"/>
        <s v="2011760007500001"/>
        <s v="2011040011100016"/>
        <s v="2011704001110039"/>
        <s v="2011704001110070"/>
        <s v="2011704002000001"/>
        <s v="2011704005410009"/>
        <s v="2011704705410015"/>
        <s v="2011706016110007"/>
        <s v="2011704005500002"/>
        <s v="2011704705110012"/>
        <s v="2011706016110016"/>
        <s v="2011760024601003"/>
        <s v="201104001110001"/>
        <s v="2011704001110066"/>
        <s v="2011704005000000"/>
        <s v="2011704705110021"/>
        <s v="2011706016110025"/>
        <s v="2011727714500001"/>
        <s v="2011704001110003"/>
        <s v="2011704001110075"/>
        <s v="2011706016110034"/>
        <s v="2011704001110012"/>
        <s v="2011704001110084"/>
        <s v="2011704701120002"/>
        <s v="2011704705500004"/>
        <s v="2011706016110043"/>
        <s v="2011040011100039"/>
        <s v="2011704001120005"/>
        <s v="2011704005500007"/>
        <s v="2011704705110017"/>
        <s v="2011704705110089"/>
        <s v="2011706016110052"/>
        <s v="2011789010500001"/>
        <s v="2011704001110030"/>
        <s v="2011704701110005"/>
        <s v="2011704701500001"/>
        <s v="2011704001110008"/>
        <s v="2011704001110017"/>
        <s v="2011706016110048"/>
        <s v="2011789710500003"/>
        <s v="90909630170973"/>
        <s v="2011704001110026"/>
        <s v="2011706016110057"/>
        <s v="2011789010500006"/>
        <s v="2011704001110035"/>
        <s v="2011704004500003"/>
        <s v="2011704005410005"/>
        <s v="2011704009500001"/>
        <s v="90909630050914"/>
        <s v="201104001110006"/>
        <s v="2011040011100021"/>
        <s v="2011706016110003"/>
      </sharedItems>
    </cacheField>
    <cacheField name="ผลผลิต">
      <sharedItems containsBlank="1" containsMixedTypes="0" count="25">
        <s v="ผู้สำเร็จการศึกษาด้านวิทยาศาสตร์และเทคโนโลยี"/>
        <s v="รายจ่ายค่าใช้จ่ายบุคลากรภาครัฐ ยกระดับคุณภาพการศึกษาและการเรียนรู้ตลอดชีวิต"/>
        <s v="ผู้สำเร็จการศึกษาด้านวิทยาศาสตร์สุขภาพ"/>
        <s v="ผู้สำเร็จการศึกษาด้านสังคมศาสตร์"/>
        <s v="ผลงานวิจัยเพื่อสร้างองค์ความรู้"/>
        <s v="โครงการสนับสนุนค่าใช้จ่ายในการจัดการศึกษาตั้งแต่ระดับอนุบาลฯ"/>
        <m/>
        <s v="โครงการเตรียมความพร้อมสู่ประชาคมอาเซียน"/>
        <s v="ผลการให้บริการรักษาพยาบาลและส่งเสริมสุขภาพเพื่อการศึกษาและวิจัย"/>
        <s v="เบิกแทน"/>
        <s v="โครงการพัฒนาศักยภาพบุคลากรด้านการท่องเที่ยง"/>
        <s v="ผลงานการให้การบริการวิชาการ"/>
        <s v="โครงการพัฒนาศักยภาพบุคลากรด้านการท่องเที่ยว"/>
        <s v="โครงการเตรียมความพร้อมสู่ประชาคมอาเซียนค่าใช้จ่ายเดินทางไปราชการ"/>
        <s v="ผลงานการให้บรอการรักษาพยาบาลและส่งเสริมสุขภาพเพื่อการศึกษาและวิจัย"/>
        <s v="ผลงานการให้บริการรักษาพยาบาลและส่งเสริมสุขภาพเพื่อการศึกษาและวิจัย"/>
        <s v="ผลงานทำนุบำรุงศิลปวัฒนธรรม"/>
        <s v="งบกลาง"/>
        <s v="โครงการผลิตแพทย์และพยาบาลเพิ่ม"/>
        <s v="ผู้สำเร็จการศึกษาทางด้านสังคมศาสตร์"/>
        <s v="โครงการสนับสนุนค่าใช้จ่ายในการจัดการศึกษาตั้งแต่ระดับอนุบาลจนจบการศึกษาขั้นพื้นฐาน"/>
        <s v="โครงการสนับสนุนค่าใช้จ่ายในการจัดการศึกษาตั้งแต่ระดับอนุบาลจนจบการศึกษาขึ้นพื้นฐาน"/>
        <s v="ผลงานการให้บริการวิชาการ"/>
        <s v="เงินกัน"/>
        <s v="ผลงานวิจัยเพื่อถ่ายทอดเทคโนโลยี"/>
      </sharedItems>
    </cacheField>
    <cacheField name="คำอธิบาย">
      <sharedItems containsBlank="1" containsMixedTypes="0" count="317">
        <s v="อาคารปฎิบัติการรวม"/>
        <s v="รายจ่ายประจำ"/>
        <s v="คชจ.บุคลากร อัตราใหม่"/>
        <s v="ค่าตอบแทนสำหรับกำลังคนด้านสาธารณสุข (พตส)"/>
        <s v="หม้อนึ่งความดันไอน้ำ"/>
        <s v="เครื่องทำน้ำย็นสแตนเลส"/>
        <s v="เครื่องวิเคราะห์พื้นที่ผิว"/>
        <s v="เครื่องกระตุ้นการทำงานของกล้ามเนื้อ"/>
        <s v="ตู้จัดเก็บเคริองคอมพิวเตอร์และอุปกรณ์"/>
        <s v="เครื่องวัดการดูดกลืนแสง ชนิดแบบอัลตร้าไวโอเล็ตฯ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m/>
        <s v="ลู่วิ่งไฟฟ้า"/>
        <s v="กล้องจุลทรรศน์ 3 กระบอกตา"/>
        <s v="เครื่องวิเคราะห์พลังงานความร้อน"/>
        <s v="โครงการพัฒนากำลังคนด้านมนุษยศาสตร์และสังคสศาสตร์"/>
        <s v="เครื่องคอมพิวเตอร์"/>
        <s v="หม้อต้มแผ่นให้ความร้อน"/>
        <s v="เตียงฝึกยืนแบบใช้ไฟฟ้า"/>
        <s v="เตียงไม้มาตรฐานชนิดสูง"/>
        <s v="เครื่องออกกำลังกายแบบกรรเชียงนก"/>
        <s v="อาคารศูนย์เครื่องมือกลางและปฎิบัติการเทคโนโลยีชีวภาพ"/>
        <s v="เตาไมโครเวฟ"/>
        <s v="เครื่องมือตรวจหู ตา"/>
        <s v="ค่าจัดการเรียนการสอน"/>
        <s v="ค่ากิจกรรมพัฒนาผู้เรียน"/>
        <s v="ระบบภาพและเสียงห้องสัมมนา"/>
        <s v="รถเข็นพยาบาลฉุกเฉิน 4 ลิ้นชัก"/>
        <s v="ตู้เก็บเครื่องมือแพทย์แบบ 2 บานประตู"/>
        <s v="ปรับปรุงระบบจัดการของสียและขยะอันตราฯ"/>
        <s v="ปรับปรุงบริเวณโดยรอบสนามกีฬาหอพักนักศึกษา"/>
        <s v="เงินอุดหนุนโครงการแข่งขันกีฬามหาวิทยาลัย"/>
        <s v="ชุดเครื่องวัดความเข้มแสง"/>
        <s v="ตู้บ่มเชื้อแบบควบคุมอุณหภูมิ"/>
        <s v="เครื่องวัดปริมาณสารพันธุกรรม"/>
        <s v="กล้องจุลทรรศน์สำหรับงานพื้นมืด"/>
        <s v="เครื่องวิเคราะห์ส่วนประกอบของร่างกาย"/>
        <s v="ชุดเครื่องมือประกอบการให้คำแนะนำผู้ป่วย"/>
        <s v="งบอุดหนุนค่าใช้จ่ายโครงการพัฒนากำลังคนด้านมนุษยศาสตร์ฯ"/>
        <s v="เงินอุดหนุนโครงการมหาวิทยาลัยกับชุมชนเพื่อการบริการวิชาการฯ"/>
        <s v="ตู้อบลมร้อน"/>
        <s v="เครื่องทำน้ำกลั่น"/>
        <s v="ชุดบรรจุแคปซูลกึ่งอัตโนมัติ"/>
        <s v="เครื่องสำหรับบริหารขาและเข่า"/>
        <s v="ชุดเครื่องวิเคราะห์หาปริมาณไนโตรเจน"/>
        <s v="เงินอุดหนุนโครงการประชุมวิชาการระดับชาติละระดับนานาชาติ"/>
        <s v="เครื่องชั่ง 6 ตำแหน่ง"/>
        <s v="เครื่องแยกวิเคราะห์สารพันุกรรมในแนวนอน"/>
        <s v="ชุดอุปกรณ์หัววัดค่าความเป็นกรดด่างและการนำไฟฟ้า"/>
        <s v="เงินอุดหนุนโครงการประชุมวิชาการระดับชาติและระดับนานาชาติ"/>
        <s v="ตู้แช่เย็น 3 ประตู"/>
        <s v="อาคารหอพักแพทย์และพยาบาล"/>
        <s v="เครื่องออกกำลังกายแบบเดินวิ่งวงรี"/>
        <s v="เงินอุดหนุนค่าใช้จ่ายโครงการพัฒนากำลังคนด้านวิทยาศาสตร์ ระยะที่ 2"/>
        <s v="เครื่องชั่งไฟฟ้า"/>
        <s v="เก้าอี้พนักพิงต่ำ"/>
        <s v="เครื่องหลอมพาราฟิน"/>
        <s v="เคาเตอร์ประชาสัมพันธ์"/>
        <s v="เก้าอี้ประจำห้องประชุมใหญ่"/>
        <s v="เครื่องวัดความขุ่นและคลอรีน"/>
        <s v="เคริองตรวจวิเคราะห์ฮีโมโกลบิน"/>
        <s v="ตู้บ่มเพาะเชื้อภายใต้สภาวะควบคุม"/>
        <s v="เงินอุดหนุนบริการวิชาการด้านสุขภาพ"/>
        <s v="ตู้เย็น-40 องศาเซลเซียส"/>
        <s v="เครื่องวัดลักษณะเนื้อสัมผัส"/>
        <s v="เครื่องกลั่นน้ำและทำน้ำกลั่น"/>
        <s v="เครื่องวัดปริมาณน้ำ"/>
        <s v="ชุดบริหารดัมเบลแถวคู่"/>
        <s v="ตู้เสื้อผ้าบานเลื่อนกระจก"/>
        <s v="เครื่องปั่นเหวี่ยงตกตะกอนความเร็วสูง"/>
        <s v="เคริ่องฆ่าเชื้อสำหรับอาหารเลี้ยงเชื้อ"/>
        <s v="เครื่องวัดการดูดกลืนแสงชนิดช่วงคลื่นสั้น"/>
        <s v="โครงการอาคารศูนย์การศึกษาและวิจัยทางการแพทย์"/>
        <s v="เครื่องบด"/>
        <s v="เครื่องสแกนนิ้วมือ"/>
        <s v="กล้องสเตอริโอชนิด 3 กระบอกตา"/>
        <s v="เครื่องเพิ่มปริมาณสารพันธุกรรมฯ"/>
        <s v="เงินอุดหนุนค่าใช้จ่ายสำหรับนักศึกษาพิการในสถานศึกษาระดับอุดมศึกษา"/>
        <s v="เครื่องวิเคราะห์กรดอะมิโน"/>
        <s v="เครื่องชั่งน้ำหนักเด็กทารก"/>
        <s v="เตาเผาอุณหภูมิสูง"/>
        <s v="แผ่นเคลื่อนย้ายผู้ป่วย"/>
        <s v="ตู้เหล็ก"/>
        <s v="ตู้ชีวนิรภัย"/>
        <s v="ปรับปรุงกลุ่มสนามกีฬา"/>
        <s v="ตู้แช่แข็งควบคุมอุณหภูมิ"/>
        <s v="วงล้อบริหารหัวไหล่และแขน"/>
        <s v="อาหารหอพักแพทย์และพยาบาล"/>
        <s v="เครื่องวัดกำลังหลังและขา"/>
        <s v="เครื่องถ่ายภาพเจลฯ"/>
        <s v="เครื่องทำแห้งภายใต้ความเย็นและสูญญากาศ"/>
        <s v="อ่างน้ำมันควบคุมอุณหภูมิ"/>
        <s v="เงินอุดหนุนโครงการอาสาพัฒนาชนบท"/>
        <s v="ตู้บ่มเพาะเชื้อภายใต้ก๊าซคาร์บอนไดออกไซด์"/>
        <s v="ระบบฐานข้อมูลเพื่อการบริหารจัดการของมหาวิทยาลัย"/>
        <s v="เครื่องเขย่าแบบวงกลม"/>
        <s v="โต๊ะทำงานเหล็ก 4 ฟุต"/>
        <s v="โต๊ะประชุม 8-10 ที่นั่ง"/>
        <s v="ชุดเครื่องสียงประจำห้องประชุมใหญ่"/>
        <s v="เครื่องวิเคราะห์สารโดยใช้แสงอินฟราเรด"/>
        <s v="ทีวีจอแบนพร้อมขายึด"/>
        <s v="เครื่องกวนให้ความร้อน"/>
        <s v="รถเข็นของแบบตาข่าย 4 ด้าน"/>
        <s v="เก้าอี้ฝึกดัมเบลแบบปรับระดับได้"/>
        <s v="เงินอุดหนุนค่าใช้จาสยโครงการสนับสนุนทุนการศึกษาต่อระดับปริญญาตรีในประเทศ"/>
        <s v="เงินอุดหนุนค่าใช้จ่ายโครงการสนับสนุนทุนการศึกษาต่อระดับปริญญาตรีในประเทศ"/>
        <s v="เครื่องฉายภาพทึบแสง"/>
        <s v="เครื่องกวนสารด้วยแม่เหล็ก"/>
        <s v="เครื่องวัดความเป็นกรดด่าง"/>
        <s v="เครื่องวิเคราะห์หาความชื้น"/>
        <s v="จักรยานออกกำลังกาบแบบวัดพลังงานได้"/>
        <s v="ปรับปรุงระบบจราจรและไฟ้ฟ้าแสงสว่าง"/>
        <s v="เครื่องให้การรักษาด้วยคลื่นอัลตร้าซาวด์ร่วมกับกระแสไฟฟ้า"/>
        <s v="ปั๊มสูญญากาศ"/>
        <s v="เงินอุดหนุนการผลิตแพทย์เพิ่ม"/>
        <s v="อาคารศูนย์การศึกษาละวิจัยทางการแพทย์"/>
        <s v="โต๊ะปฎิบัติการติดผนัง"/>
        <s v="เตียงไม้มาตรฐานชนิดเตี้ย"/>
        <s v="ปรุบปรุงด้านสถาปัตยกรรมและเพิ่มพื้นที่ใช้สอยฯ"/>
        <s v="ชุดฉากกั้นห้อง"/>
        <s v="ชุดถังใส่ไนโตรเจนเหลว"/>
        <s v="เครื่องแยกสารด้วยกระแสไฟฟ้า"/>
        <s v="ตู้เย็น"/>
        <s v="ตู้อบความร้อน"/>
        <s v="เครื่องชั่ง 4 ตำแหน่ง"/>
        <s v="เครื่องเขย่าสารละลายแนวตั้ง"/>
        <s v="เครื่องอ่านปฎิกริยาบนไมโครเพลท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กล้องจุลทรรศน์หัวกลม"/>
        <s v="ชุดโต๊ะทำงานพร้อมเก้าอี้"/>
        <s v="เครื่องคอมพิวเตอร์แม่ข่าย"/>
        <s v="ชุดอุปกรณ์ดูดถ่ายสารอัตโนมัติ"/>
        <s v="เครื่องวัดการดูดกลืนแสงช่วงยูวี-วิสิเบิ้ลฯ"/>
        <s v="เงินอุดหนุนค่าใช้จ่ายโครงการพัฒนากำลังคนด้านมนุษยศาสตร์และสังคมศาสตร์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เครื่องกำเนิดไฟฟ้า"/>
        <s v="เครื่องแก๊สโครมาโทกราฟี"/>
        <s v="อาคารเฉลิมพระเกียรติ 84 พรรษา"/>
        <s v="เครื่องเขย่าสารโดยใช้เสียงความถี่สูง"/>
        <s v="ค่าเครื่องแบบนักเรียน"/>
        <s v="บาร์คู่ขนานสำหรับเดิน"/>
        <s v="ชุดคอมพิวเตอร์พร้อมเครื่องพิมพ์"/>
        <s v="เครื่องทดสอบและบริหารกล้ามเนื้อเหยียดศอก"/>
        <s v="จักรยานวัดสมรรถภาพ"/>
        <s v="ตู้แช่อุณหภิมิต่ำ-86 อวศา"/>
        <s v="ชุดออกกำลังกายฯ"/>
        <s v="ตู้เก็บเครื่องแก้ว"/>
        <s v="ปรับปรุงกลุ่มอาคารชุดพักอาศัย"/>
        <s v="เครื่องวัดแรงบีบมือ"/>
        <s v="เคาร์เตอร์พร้อมเก้าอี้บาร์"/>
        <s v="เครื่องสลับควบคุมเซิร์ฟเวอร์"/>
        <s v="ม้าเอียงโค้งฝึกกล้ามเนื้อหน้าท้อง"/>
        <s v="เครื่องทดสอบและบริหารกล้ามเนื้อเหยียดข้อเข่า"/>
        <s v="ไมโครเพลทรีดเดอร์"/>
        <s v="เงินอุดหนุนเพื่อเป็นทุนการศึกษา"/>
        <s v="อาคารศูนย์การศึกษาและวิจัยทางการแพทย์"/>
        <s v="เงินอุดหนุนเป็นค่าใช้จ่ายโครงการแนะแนวทางการศึกษา"/>
        <s v="ตู้ 2 บาน อะคริลิค"/>
        <s v="เงินอุดหนุนการวิจัย"/>
        <s v="เครื่องวัดความหนืดแบบรวดเร็ว"/>
        <s v="เครื่องเหวี่ยงสารให้ตกตะกอน"/>
        <s v="เครื่องฝึกกล้ามเนื้อหลังส่วนบน"/>
        <s v="ชุดเครื่องมือพื้นฐานงานฟาร์มการเกษตร"/>
        <s v="ตู้แช่เย็น 2 ประตู"/>
        <s v="ชุดควบคุมสภาวะแวดล้อม"/>
        <s v="เครื่องปั่นทางธนาคารเลือด"/>
        <s v="โต๊ะโค้งวางเครื่องมือแพทย์"/>
        <s v="โครงการปรับปรุงภูมิทัศน์โดยรอบฯ"/>
        <s v="เงินอุดหนุนโครงการเตรียมความพร้อมสู่ประชาคมอาเซียน"/>
        <s v="ค่าอุปกรณ์การเรียน"/>
        <s v="โครงการปรับปรุงอาคารสำนักงานอธิการบดีและระบบป้าย"/>
        <s v="ตู้บ่มเชื้อ"/>
        <s v="รอกคู่เหนือศีรษะ"/>
        <s v="เก้าอี้ฝึกกล้ามเนื้อหน้าท้อง"/>
        <s v="เครื่องวัดการดูดกลืนแสงช่วงยูวีวิสิเบิ้ลชนิดลำแสงคู่"/>
        <s v="เงินอุดหนุนโครงการพัฒนาศักยภาพบุคลากรด้านการท่องเที่ยว"/>
        <s v="เครื่องจ่ายของเหลว"/>
        <s v="ปรับปรุงโรงอาหารกลาง"/>
        <s v="เครื่องตรวจวัดทางเคมีไฟฟ้า"/>
        <s v="เครื่องแก๊สโครมาโตกราฟ"/>
        <s v="กล้องจุลทรรศน์หัวตั้งชนิด 3 กระบอกตา"/>
        <s v="ค่าตอบแทนสำหรับกำลังคนด้านสาธารณสุข (พตส.)"/>
        <s v="อุดหนุนทั่วไป"/>
        <s v="ตู้แช่เยือกแข็ง"/>
        <s v="อุปกรณ์กระจายสัญญาณ"/>
        <s v="ระบบเสียง/ภาพในห้องประชุม"/>
        <s v="เงินอุดหนุนการผลิตพยาบาลเพิ่ม"/>
        <s v="สิ่งก่อสร้างที่มีราคาต่อหน่วยต่ำกว่า 10 ล้านบาท"/>
        <s v="เครื่องกระจายสัญญาณไวเลส"/>
        <s v="เครื่องทำน้ำแข็ง"/>
        <s v="ตู้บ่มเชื้อแบบเขย่า"/>
        <s v="อิเลกโทรโฟรีซีสในแนวนอน"/>
        <s v="ชุดเครื่องมือระบุพิกัดทางภูมิศาสตร์"/>
        <s v="เงินอุดหนุนสำหรับโครงการอาสาพัฒนาชนบท"/>
        <s v="เครื่องวัดไขมันใต้ผิวหนัง"/>
        <s v="ชุดโต๊ะเก้าอี้ประจำห้องสัมมนา"/>
        <s v="เงินอุดหนุนโครงการบริการวิชาการแก่ชุมชน"/>
        <s v="ชุดเครื่องมือสำหรับทำโปรตีนอิเลคโตรโฟเรซีส"/>
        <s v="เงินอุดหนุนสำหรับโครงการประชุมวิชาการระดับชาติและระดับนานาชาติ"/>
        <s v="เคริองวัดสีฯ"/>
        <s v="เครื่องทำน้ำร้อน-เย็น"/>
        <s v="ตู้ปลอดเชื้อปล่อยลมในแนวนอน"/>
        <s v="ตู้อบลมเย็น"/>
        <s v="เครื่องทำน้ำบริสุทธิ์"/>
        <s v="ชุดล้างตัวล้างตาฉุกเฉิน"/>
        <s v="ปรับปรุงสายไฟฟ้าและสายสัญญาณ"/>
        <s v="เครื่องวิเคราะห์องค์ประกอบน้ำนม"/>
        <s v="ชุดเครื่องนับจำนวนอนุภาคขนาดเล็ก"/>
        <s v="เงินอุดหนุนโครงการปฎิรูปหลักสูตรสื่อฯ"/>
        <s v="ชุดทดลองการแยกด้วยเครื่องกรอง"/>
        <s v="ชุดเครื่องมือวัดสัญญาณทางไฟฟ้า"/>
        <s v="เครื่องบ่มเขย่าแบบควบคุมอุณหภูมิ"/>
        <s v="เงินอุดหนุนโครงการแนะแนวทางการศึกษา"/>
        <s v="เครื่องทดสอบและบริหารกล้ามเนื้อบริเวณศอกและแขน"/>
        <s v="บาร์เบล"/>
        <s v="ตู้ปลอดเชื้อ"/>
        <s v="เครื่องวัดกรดด่าง"/>
        <s v="อุปกรณ์ยืดเหยียดกล้ามเนื้อ"/>
        <s v="เครื่องวิเคราะห์ขนาดอนุภาค"/>
        <s v="ค่าตอบแทนรายเดือน"/>
        <s v="โปรเจคเตอร์พร้อมฉาก"/>
        <s v="เครื่องวัดความจุปอดฯ"/>
        <s v="ปรับปรุงอาคารเรียนรวม 3"/>
        <s v="เคริ่องฆ่าเชื้อด้วยไอน้ำ"/>
        <s v="เครื่องทำให้เซลล์แตกโดยใช้ความดันสูง"/>
        <s v="ค่าจ้างชั่วคราว"/>
        <s v="อ่างควบคุมอุณหภูมิ"/>
        <s v="เตียงสำหรับดัดดึงข้อต่อและกระดูก"/>
        <s v="เครื่องวัดสีผลิตภัณฑ์เครื่องสำอางและยา"/>
        <s v="เงินอุดหนุนเป็นค่าใช้จ่ายโครงการพัฒนากำลังคนด้านวิทยาศาสตร์ ระยะที่ 2 (ทุนเรียนดีวิทยาศาสตร์แห่งประเทศไทย)"/>
        <s v="เครื่องปั่นเหวียงควบอุณหภูมิ"/>
        <s v="โต๊ะวางเครื่องมือแพทย์สแตนเลส"/>
        <s v="เครื่องให้การรักษาด้วยคลื่นอัลตร้าซาวด์"/>
        <s v="เครื่องให้การรักษาด้วยไฟฟ้าชนิดคลื่นสั่น"/>
        <s v="ชุดเครื่องมือเก็บตัวอย่างน้ำและวิเคราะห์ตุณภาพน้ำ"/>
        <s v="ชุดโซฟา"/>
        <s v="ตู้ Locker"/>
        <s v="เครื่องสำรองไฟฟ้า"/>
        <s v="กระจกเงาแบบมีฐานล้อติด"/>
        <s v="เครื่องเพาะเลี้ยงแบคทีเรียแบบไม่ต้องการออกซิเจน"/>
        <s v="ค่าหนังสือเรียน"/>
        <s v="เครื่องเตรียมเนื้อเยื่อ"/>
        <s v="เครื่องเหวี่ยงแบบ Swing out"/>
        <s v="เครื่องมือสำหรับบันทึกและพิมพ์ภาพแถบสารฯ"/>
        <s v="เงินอุดหนุนโครงการพัฒนาศักยภาพบุคลากรด้านการท่องเที่ยง"/>
        <s v="กล้องวงจรปิดอินฟาเรด"/>
        <s v="ปรับปรุงอาคารเรียนรวม 2"/>
        <s v="ค่าใช้จ่ายเดินทางไปราชการ"/>
        <s v="เครื่องกังหันตีอากาศน้ำเสีย"/>
        <s v="เครี่องทำความสะอาดเครื่องมือโดยใช้คลื่นความถี่สูง"/>
        <s v="เตาเผา"/>
        <s v="เครื่องบันทึกข้อมูล"/>
        <s v="เงินอุดหนุนสำหรับโครงการบริการวิชาการแก่ชุมชน"/>
        <s v="เครื่องดึงคอและหลัง"/>
        <s v="ปรับปรุงระบบโทรศัพท์"/>
        <s v="โครงการอาสาพัฒนาชนบท"/>
        <s v="งบอุดหนุนค่าใช้จ่ายบุคลากร"/>
        <s v="ค่าใช่จ่ายบุคลากร อัตราเดิม"/>
        <s v="ค่าใช้จ่ายในการเดินทางต่างประเทศ"/>
        <s v="โครงการพัฒนากำลังคนด้านมนุษยศาสตร์ฯ"/>
        <s v="ปรับปรุงสนามฟุตบอลบริเวณหอพักนักศึกษา"/>
        <s v="เครื่องสกัดไขมัน"/>
        <s v="ตู้ควบคุมอุณหภูมิ"/>
        <s v="คชจ.บุคลากร อัตราเดิม"/>
        <s v="ชุดอุปกรณ์ภาพและเสียง"/>
        <s v="ชุดอุปกรณ์การสอนด้านการออกแบบเซรามิก"/>
        <s v="ตู้ปฎิบัติการปลอดเชื้อ"/>
        <s v="เครื่องเคลื่อนย้ายโปรตีนแบบกึ่งแห้ง"/>
        <s v="เครื่องเขย่า"/>
        <s v="ระบบโทรศัพท์แบบ VOIP"/>
        <s v="ตู้แข่แข็งอุณหภูมิติดลบ"/>
        <s v="บันไดเข้ามุมสำหรับฝึกก้าว"/>
        <s v="เครื่องทดสอบและบริหารกล้ามเนื้องอข้อเข่า"/>
        <s v="ชุดโต๊ะประชุมพร้อมเก้าอี้"/>
        <s v="รายการงบประจำ"/>
        <s v="เครื่องดูดความชื้น"/>
        <s v="ปรับปรุงอาคารปฎิบัติการเทคโนโลยีชีวภาพฯ"/>
        <s v="เครื่องวิเคราะห์เยื่อใยแบบกึ่งอัตโนมัติ"/>
        <s v="เครื่องระเหย"/>
        <s v="ชุดตู้บานเลื่อน"/>
        <s v="เครื่องวัดออสโมลาริตี้"/>
        <s v="เครื่องปั๊มน้ำเครื่องยนต์แรงสูง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ครื่องโทรสาร"/>
        <s v="เครื่องอ่านบาร์โค๊ด"/>
        <s v="เครื่องไมโครเอนแคปซูเลเตอร์"/>
        <s v="เครื่องให้การรักษาโดยใช้กระแสไฟฟ้า"/>
        <s v="เครื่องสำหรับวิเคราะห์ปริมาณสารด้วยคลื่นแสงฯ"/>
        <s v="ถังออกซิเจน 6 คิว"/>
        <s v="เครื่องวัดการดูดกลืนแสงฯ"/>
        <s v="เครื่องวัดความอ่อนตัวด้านหน้า"/>
        <s v="ชุดอุปกรณ์การสอนด้านการออกแบบสิ่งทอและแฟชั่น"/>
        <s v="ตู้เก็บสารเคมีแบบแยก"/>
        <s v="เครื่องแยกชนิดและปริมาณสารฯ"/>
        <s v="ชุดเครื่องปั่นเหวี่ยงแบบตั้งโต๊ะ"/>
        <s v="เงินอุดหนุนสำหรับโครงการแนะแนวทางการศึกษา"/>
        <s v="ชุดโต๊ะรับรอง"/>
        <s v="ชุดฝึกกล้ามเนื้อรวม"/>
        <s v="เครื่องโฮโมจิไนเซอร์"/>
        <s v="ชุดคอมพิวเตอร์ตั้งโต๊ะ"/>
        <s v="เครื่องแก๊สโครมาโทกราฟฯ"/>
        <s v="ชุดถ่ายภาพเจลพร้อมซอฟแวร์"/>
        <s v="ชุดเครื่องมือพื้นฐานวิทยาการมล็ดพันธุ์"/>
        <s v="เครื่องมือวิเคราะห์หาปริมาณธาตุและโลหะฯ"/>
        <s v="เงินอุดหนุนการศึกษาสำหรับนักศึกษาคณะเภสัชศาสตร์"/>
        <s v="อาคารจ่ายกลาง"/>
        <s v="เครื่อง Hotplate"/>
        <s v="เม็ดเหล็กในถุงหนังฯ"/>
        <s v="อุปกรณ์สำหรับจัดเก็บข้อมูลภายนอก"/>
        <s v="เครื่องอัลต้าโซนิก"/>
        <s v="เครื่องดูดสารเคมีอัตโนมัติ"/>
        <s v="เงินอุดหนุนโครงการพัฒนากำลังคนด้านวิทยาศาสตร์"/>
        <s v="เงินอุดหนุนเป็นค่าใช้จ่ายโครงการทุนการศึกษาเฉลิมราชกุมารี"/>
        <s v="ชุดเครื่องโครมาโตกราฟีวิเคราะห์และแยกสารโดยใช้ความดันสูง (HPLC)"/>
        <s v="เงินอุดหนุนเป็นค่าใช้จ่ายโครงการพัฒนากำลังคนด้านวิทยาศาสตร์ ระยะที่ 2"/>
      </sharedItems>
    </cacheField>
    <cacheField name="คณะ/หน่วยงาน">
      <sharedItems containsBlank="1" containsMixedTypes="0" count="30">
        <s v="หน่วยงานกลาง"/>
        <s v="เภสัชศาสตร์"/>
        <s v="บริหารศาสตร์"/>
        <s v="วิทยาศาสตร์"/>
        <s v="เกษตรศาสตร์"/>
        <s v="รัฐศาสตร์"/>
        <s v="ว.แพทย์ฯ"/>
        <s v="วิศวกรรมศาสตร์"/>
        <s v="สำนักคอมฯ"/>
        <s v="ศิลปประยุกต์ฯ"/>
        <s v="ศิลปศาสตร์"/>
        <s v="สำนักวิทย์ฯ"/>
        <s v="นิติศาสตร์"/>
        <s v="พยาบาลศาสตร์"/>
        <m/>
        <s v="วิทยาลัยแพทย์และการสาธารณสุข"/>
        <s v="สำนักบริหารทรัพย์สิน"/>
        <s v="ว.มุกดาหาร"/>
        <s v="สำนักวิทยบริการ"/>
        <s v="เงินอุดหนุนการผลิตแพทย์เพิ่ม"/>
        <s v="มุกดาหาร"/>
        <s v="ว.แพทยศาสตร์ฯ"/>
        <s v="ศิลปประยุกต์และการออกแบบ"/>
        <s v="สำนักวิทย์"/>
        <s v="สำนักทรัพย์สิน"/>
        <s v="ค่าจ้างชั่วคราว"/>
        <s v="สำนักคอมพิวเตอร์ฯ"/>
        <s v="สำนักทรัพย์สินฯ"/>
        <s v="วิทยาเขตมุกดาหาร"/>
        <s v="สำนักคอมพิวเตอร์"/>
      </sharedItems>
    </cacheField>
    <cacheField name="ฎีกา">
      <sharedItems containsMixedTypes="1" containsNumber="1" containsInteger="1" count="1821">
        <s v="0001/60"/>
        <s v="0003/60"/>
        <s v="0004/60"/>
        <s v="0005/60"/>
        <s v="0006/60"/>
        <s v="0007/60"/>
        <s v="0008/60"/>
        <s v="0009/60"/>
        <s v="0010/60"/>
        <s v="0011/60"/>
        <s v="0016/60"/>
        <s v="0017/60"/>
        <s v="0018/60"/>
        <s v="0021/60"/>
        <s v="0022/60"/>
        <s v="0023/60"/>
        <s v="0024/60"/>
        <s v="0025/60"/>
        <s v="0026/60"/>
        <s v="0027/60"/>
        <s v="0028/60"/>
        <s v="0029/60"/>
        <s v="0030/60"/>
        <s v="0031/60"/>
        <s v="0032/60"/>
        <s v="0033/60"/>
        <s v="0034/60"/>
        <s v="0035/60"/>
        <s v="0036/60"/>
        <n v="2266"/>
        <n v="2136"/>
        <n v="2027"/>
        <n v="1962"/>
        <n v="1897"/>
        <n v="1832"/>
        <n v="1702"/>
        <n v="1637"/>
        <n v="1572"/>
        <n v="1507"/>
        <n v="1442"/>
        <n v="1377"/>
        <n v="2723"/>
        <n v="1312"/>
        <n v="2593"/>
        <n v="1247"/>
        <n v="2463"/>
        <n v="1182"/>
        <n v="2333"/>
        <n v="1117"/>
        <n v="2203"/>
        <n v="1052"/>
        <n v="2073"/>
        <n v="2790"/>
        <n v="2660"/>
        <n v="2530"/>
        <n v="2400"/>
        <n v="2270"/>
        <n v="2140"/>
        <n v="2029"/>
        <n v="1964"/>
        <n v="1899"/>
        <n v="1769"/>
        <n v="1704"/>
        <n v="1639"/>
        <n v="1574"/>
        <n v="1509"/>
        <n v="1444"/>
        <n v="2857"/>
        <n v="1379"/>
        <n v="2727"/>
        <n v="1314"/>
        <n v="2597"/>
        <n v="1249"/>
        <n v="2467"/>
        <n v="1184"/>
        <n v="2337"/>
        <n v="1119"/>
        <n v="2207"/>
        <n v="1054"/>
        <n v="2077"/>
        <n v="2794"/>
        <n v="2664"/>
        <n v="2534"/>
        <n v="2404"/>
        <n v="2274"/>
        <n v="2144"/>
        <n v="2031"/>
        <n v="1966"/>
        <n v="1901"/>
        <n v="1706"/>
        <n v="1641"/>
        <n v="1576"/>
        <n v="1511"/>
        <n v="1446"/>
        <n v="2861"/>
        <n v="1381"/>
        <n v="1316"/>
        <n v="2601"/>
        <n v="1251"/>
        <n v="2471"/>
        <n v="2341"/>
        <n v="1121"/>
        <n v="2211"/>
        <n v="1056"/>
        <n v="2081"/>
        <n v="2798"/>
        <n v="2668"/>
        <n v="2538"/>
        <n v="2408"/>
        <n v="2278"/>
        <n v="2148"/>
        <n v="2033"/>
        <n v="1903"/>
        <n v="1838"/>
        <n v="1708"/>
        <n v="1643"/>
        <n v="1578"/>
        <n v="1513"/>
        <n v="1448"/>
        <n v="2865"/>
        <n v="1383"/>
        <n v="2735"/>
        <n v="1318"/>
        <n v="2605"/>
        <n v="1253"/>
        <n v="2475"/>
        <n v="2345"/>
        <n v="1123"/>
        <n v="2215"/>
        <n v="1058"/>
        <n v="2085"/>
        <n v="2802"/>
        <n v="2542"/>
        <n v="2412"/>
        <n v="2282"/>
        <n v="2152"/>
        <n v="2035"/>
        <n v="1970"/>
        <n v="1905"/>
        <n v="1840"/>
        <n v="1710"/>
        <n v="1645"/>
        <n v="1580"/>
        <n v="1515"/>
        <n v="1450"/>
        <n v="1385"/>
        <n v="2739"/>
        <n v="1320"/>
        <n v="2609"/>
        <n v="1255"/>
        <n v="2479"/>
        <n v="1190"/>
        <n v="2349"/>
        <n v="1125"/>
        <n v="2219"/>
        <n v="1060"/>
        <n v="2089"/>
        <n v="977"/>
        <n v="2806"/>
        <n v="2546"/>
        <n v="2416"/>
        <n v="2286"/>
        <n v="2037"/>
        <n v="1972"/>
        <n v="1907"/>
        <n v="1842"/>
        <n v="1712"/>
        <n v="1647"/>
        <n v="1582"/>
        <n v="1517"/>
        <n v="1387"/>
        <n v="2743"/>
        <n v="1322"/>
        <n v="2613"/>
        <n v="1257"/>
        <n v="2483"/>
        <n v="1192"/>
        <n v="2353"/>
        <n v="1127"/>
        <n v="1062"/>
        <n v="2093"/>
        <n v="978"/>
        <n v="2810"/>
        <n v="2550"/>
        <n v="2420"/>
        <n v="2290"/>
        <n v="2160"/>
        <n v="1974"/>
        <n v="1909"/>
        <n v="1844"/>
        <n v="1714"/>
        <n v="1584"/>
        <n v="1519"/>
        <n v="1389"/>
        <n v="2747"/>
        <n v="1324"/>
        <n v="2617"/>
        <n v="2487"/>
        <n v="1194"/>
        <n v="1129"/>
        <n v="2227"/>
        <n v="1064"/>
        <n v="2097"/>
        <n v="979"/>
        <n v="2814"/>
        <n v="2554"/>
        <n v="2424"/>
        <n v="2294"/>
        <n v="2164"/>
        <n v="1911"/>
        <n v="1846"/>
        <n v="1716"/>
        <n v="1651"/>
        <n v="1586"/>
        <n v="1521"/>
        <n v="1456"/>
        <n v="1391"/>
        <n v="2751"/>
        <n v="1326"/>
        <n v="2621"/>
        <n v="1261"/>
        <n v="2491"/>
        <n v="1196"/>
        <n v="2361"/>
        <n v="1131"/>
        <n v="2231"/>
        <n v="1066"/>
        <n v="2101"/>
        <n v="980"/>
        <n v="2818"/>
        <n v="2558"/>
        <n v="2428"/>
        <n v="2298"/>
        <n v="2168"/>
        <n v="1913"/>
        <n v="1848"/>
        <n v="1718"/>
        <n v="1653"/>
        <n v="1588"/>
        <n v="1523"/>
        <n v="1458"/>
        <n v="1393"/>
        <n v="2755"/>
        <n v="1328"/>
        <n v="2625"/>
        <n v="1263"/>
        <n v="2495"/>
        <n v="1198"/>
        <n v="2365"/>
        <n v="1133"/>
        <n v="2235"/>
        <n v="1068"/>
        <n v="2105"/>
        <n v="981"/>
        <n v="2822"/>
        <n v="2692"/>
        <n v="2562"/>
        <n v="2432"/>
        <n v="2302"/>
        <n v="2172"/>
        <n v="2045"/>
        <n v="1980"/>
        <n v="1915"/>
        <n v="1850"/>
        <n v="1655"/>
        <n v="1590"/>
        <n v="1525"/>
        <n v="1460"/>
        <n v="1395"/>
        <n v="2759"/>
        <n v="1330"/>
        <n v="2629"/>
        <n v="1265"/>
        <n v="2499"/>
        <n v="1200"/>
        <n v="1135"/>
        <n v="2239"/>
        <n v="1070"/>
        <n v="2109"/>
        <n v="982"/>
        <n v="917"/>
        <n v="2826"/>
        <n v="2696"/>
        <n v="2436"/>
        <n v="2306"/>
        <n v="2176"/>
        <n v="2047"/>
        <n v="1982"/>
        <n v="1917"/>
        <n v="1852"/>
        <n v="1722"/>
        <n v="1657"/>
        <n v="1592"/>
        <n v="1527"/>
        <n v="1462"/>
        <n v="1397"/>
        <n v="2763"/>
        <n v="1332"/>
        <n v="2633"/>
        <n v="1267"/>
        <n v="2503"/>
        <n v="1202"/>
        <n v="2373"/>
        <n v="1137"/>
        <n v="2243"/>
        <n v="1072"/>
        <n v="2113"/>
        <n v="983"/>
        <n v="918"/>
        <n v="2830"/>
        <n v="2700"/>
        <n v="2440"/>
        <n v="2310"/>
        <n v="2180"/>
        <n v="2050"/>
        <n v="1984"/>
        <n v="1919"/>
        <n v="1854"/>
        <n v="1789"/>
        <n v="1724"/>
        <n v="1659"/>
        <n v="1594"/>
        <n v="1529"/>
        <n v="2767"/>
        <n v="1334"/>
        <n v="2637"/>
        <n v="1269"/>
        <n v="2507"/>
        <n v="1204"/>
        <n v="2377"/>
        <n v="1139"/>
        <n v="2247"/>
        <n v="1074"/>
        <n v="2117"/>
        <n v="984"/>
        <n v="919"/>
        <n v="2834"/>
        <n v="2704"/>
        <n v="2574"/>
        <n v="2444"/>
        <n v="2314"/>
        <n v="2054"/>
        <n v="1986"/>
        <n v="1921"/>
        <n v="1856"/>
        <n v="1791"/>
        <n v="1726"/>
        <n v="1661"/>
        <n v="1596"/>
        <n v="1401"/>
        <n v="2771"/>
        <n v="1336"/>
        <n v="2641"/>
        <n v="2511"/>
        <n v="1206"/>
        <n v="2381"/>
        <n v="1141"/>
        <n v="2251"/>
        <n v="1076"/>
        <n v="2121"/>
        <n v="985"/>
        <n v="920"/>
        <n v="2838"/>
        <n v="2708"/>
        <n v="2578"/>
        <n v="2448"/>
        <n v="2318"/>
        <n v="2058"/>
        <n v="1988"/>
        <n v="1858"/>
        <n v="1793"/>
        <n v="1728"/>
        <n v="1663"/>
        <n v="1598"/>
        <n v="1533"/>
        <n v="1468"/>
        <n v="1403"/>
        <n v="1338"/>
        <n v="2645"/>
        <n v="1273"/>
        <n v="1208"/>
        <n v="2385"/>
        <n v="1143"/>
        <n v="2255"/>
        <n v="1078"/>
        <n v="2125"/>
        <n v="986"/>
        <n v="921"/>
        <n v="2842"/>
        <n v="2712"/>
        <n v="2582"/>
        <n v="2452"/>
        <n v="2322"/>
        <n v="2062"/>
        <n v="1990"/>
        <n v="1925"/>
        <n v="1860"/>
        <n v="1795"/>
        <n v="1730"/>
        <n v="1665"/>
        <n v="1600"/>
        <n v="1470"/>
        <n v="1405"/>
        <n v="2779"/>
        <n v="1340"/>
        <n v="2649"/>
        <n v="1275"/>
        <n v="2519"/>
        <n v="1210"/>
        <n v="2389"/>
        <n v="1145"/>
        <n v="2259"/>
        <n v="1080"/>
        <n v="2129"/>
        <n v="987"/>
        <n v="922"/>
        <n v="2716"/>
        <n v="2586"/>
        <n v="2456"/>
        <n v="2326"/>
        <n v="2066"/>
        <n v="1992"/>
        <n v="1927"/>
        <n v="1862"/>
        <n v="1797"/>
        <n v="1732"/>
        <n v="1667"/>
        <n v="1602"/>
        <n v="1472"/>
        <n v="1407"/>
        <n v="2783"/>
        <n v="1342"/>
        <n v="2653"/>
        <n v="1277"/>
        <n v="2523"/>
        <n v="1212"/>
        <n v="2393"/>
        <n v="1147"/>
        <n v="2263"/>
        <n v="1082"/>
        <n v="2133"/>
        <n v="988"/>
        <n v="923"/>
        <n v="2850"/>
        <n v="2720"/>
        <n v="2590"/>
        <n v="2460"/>
        <n v="2330"/>
        <n v="2070"/>
        <n v="1994"/>
        <n v="1929"/>
        <n v="1864"/>
        <n v="1799"/>
        <n v="1734"/>
        <n v="1669"/>
        <n v="1604"/>
        <n v="1539"/>
        <n v="1474"/>
        <n v="1409"/>
        <n v="2787"/>
        <n v="1344"/>
        <n v="2657"/>
        <n v="1279"/>
        <n v="2527"/>
        <n v="1214"/>
        <n v="2397"/>
        <n v="1149"/>
        <n v="2267"/>
        <n v="1084"/>
        <n v="2137"/>
        <n v="989"/>
        <n v="924"/>
        <n v="2854"/>
        <n v="2724"/>
        <n v="2594"/>
        <n v="2464"/>
        <n v="2334"/>
        <n v="2204"/>
        <n v="2074"/>
        <n v="1996"/>
        <n v="1931"/>
        <n v="1866"/>
        <n v="1801"/>
        <n v="1736"/>
        <n v="1671"/>
        <n v="1606"/>
        <n v="1541"/>
        <n v="1476"/>
        <n v="1411"/>
        <n v="2791"/>
        <n v="1346"/>
        <n v="2661"/>
        <n v="1281"/>
        <n v="2531"/>
        <n v="1216"/>
        <n v="2401"/>
        <n v="1151"/>
        <n v="2271"/>
        <n v="1086"/>
        <n v="2141"/>
        <n v="990"/>
        <n v="925"/>
        <n v="2858"/>
        <n v="2728"/>
        <n v="2598"/>
        <n v="2468"/>
        <n v="2338"/>
        <n v="2208"/>
        <n v="2078"/>
        <n v="1998"/>
        <n v="1933"/>
        <n v="1868"/>
        <n v="1803"/>
        <n v="1738"/>
        <n v="1673"/>
        <n v="1608"/>
        <n v="1543"/>
        <n v="1478"/>
        <n v="1413"/>
        <n v="2795"/>
        <n v="2665"/>
        <n v="1283"/>
        <n v="2535"/>
        <n v="1218"/>
        <n v="2405"/>
        <n v="1153"/>
        <n v="2275"/>
        <n v="1088"/>
        <n v="2145"/>
        <n v="991"/>
        <n v="926"/>
        <n v="2602"/>
        <n v="2472"/>
        <n v="2342"/>
        <n v="2212"/>
        <n v="2082"/>
        <n v="2000"/>
        <n v="1935"/>
        <n v="1870"/>
        <n v="1805"/>
        <n v="1740"/>
        <n v="1675"/>
        <n v="1545"/>
        <n v="1480"/>
        <n v="1415"/>
        <n v="2799"/>
        <n v="1350"/>
        <n v="2669"/>
        <n v="1285"/>
        <n v="2539"/>
        <n v="1220"/>
        <n v="2409"/>
        <n v="1155"/>
        <n v="2279"/>
        <n v="1090"/>
        <n v="2149"/>
        <n v="1025"/>
        <n v="992"/>
        <n v="927"/>
        <n v="2866"/>
        <n v="2736"/>
        <n v="2606"/>
        <n v="2476"/>
        <n v="2346"/>
        <n v="2216"/>
        <n v="2086"/>
        <n v="2002"/>
        <n v="1937"/>
        <n v="1872"/>
        <n v="1807"/>
        <n v="1742"/>
        <n v="1677"/>
        <n v="1547"/>
        <n v="1482"/>
        <n v="1417"/>
        <n v="2803"/>
        <n v="1352"/>
        <n v="1287"/>
        <n v="2543"/>
        <n v="1222"/>
        <n v="2413"/>
        <n v="1157"/>
        <n v="2283"/>
        <n v="1092"/>
        <n v="2153"/>
        <n v="1027"/>
        <n v="993"/>
        <n v="928"/>
        <n v="2740"/>
        <n v="2610"/>
        <n v="2480"/>
        <n v="2350"/>
        <n v="2220"/>
        <n v="2090"/>
        <n v="2004"/>
        <n v="1939"/>
        <n v="1874"/>
        <n v="1809"/>
        <n v="1614"/>
        <n v="1549"/>
        <n v="1484"/>
        <n v="1419"/>
        <n v="2807"/>
        <n v="1354"/>
        <n v="1289"/>
        <n v="2547"/>
        <n v="1224"/>
        <n v="2417"/>
        <n v="1159"/>
        <n v="2287"/>
        <n v="1094"/>
        <n v="2157"/>
        <n v="1029"/>
        <n v="994"/>
        <n v="929"/>
        <n v="2744"/>
        <n v="2614"/>
        <n v="2484"/>
        <n v="2354"/>
        <n v="2094"/>
        <n v="2006"/>
        <n v="1941"/>
        <n v="1876"/>
        <n v="1811"/>
        <n v="1746"/>
        <n v="1681"/>
        <n v="1616"/>
        <n v="1551"/>
        <n v="1486"/>
        <n v="1421"/>
        <n v="2811"/>
        <n v="1356"/>
        <n v="1291"/>
        <n v="2551"/>
        <n v="1226"/>
        <n v="2421"/>
        <n v="1161"/>
        <n v="2291"/>
        <n v="1096"/>
        <n v="2161"/>
        <n v="1031"/>
        <n v="995"/>
        <n v="930"/>
        <n v="2748"/>
        <n v="2618"/>
        <n v="2488"/>
        <n v="2358"/>
        <n v="2228"/>
        <n v="2098"/>
        <n v="2008"/>
        <n v="1943"/>
        <n v="1878"/>
        <n v="1813"/>
        <n v="1748"/>
        <n v="1683"/>
        <n v="1618"/>
        <n v="1553"/>
        <n v="1488"/>
        <n v="1423"/>
        <n v="2815"/>
        <n v="1358"/>
        <n v="1293"/>
        <n v="2555"/>
        <n v="1228"/>
        <n v="2425"/>
        <n v="1163"/>
        <n v="2295"/>
        <n v="1098"/>
        <n v="2165"/>
        <n v="1033"/>
        <n v="996"/>
        <n v="931"/>
        <n v="2752"/>
        <n v="2622"/>
        <n v="2492"/>
        <n v="2362"/>
        <n v="2232"/>
        <n v="2102"/>
        <n v="2010"/>
        <n v="1945"/>
        <n v="1880"/>
        <n v="1815"/>
        <n v="1750"/>
        <n v="1685"/>
        <n v="1620"/>
        <n v="1555"/>
        <n v="1490"/>
        <n v="1425"/>
        <n v="2819"/>
        <n v="1360"/>
        <n v="2689"/>
        <n v="1295"/>
        <n v="2559"/>
        <n v="1230"/>
        <n v="2429"/>
        <n v="1165"/>
        <n v="2299"/>
        <n v="1100"/>
        <n v="2169"/>
        <n v="1035"/>
        <n v="997"/>
        <n v="932"/>
        <n v="2756"/>
        <n v="2626"/>
        <n v="2496"/>
        <n v="2366"/>
        <n v="2236"/>
        <n v="2106"/>
        <n v="2012"/>
        <n v="1947"/>
        <n v="1882"/>
        <n v="1817"/>
        <n v="1752"/>
        <n v="1687"/>
        <n v="1622"/>
        <n v="1557"/>
        <n v="1492"/>
        <n v="1427"/>
        <n v="2823"/>
        <n v="1362"/>
        <n v="2693"/>
        <n v="1297"/>
        <n v="2563"/>
        <n v="1232"/>
        <n v="2433"/>
        <n v="1167"/>
        <n v="2303"/>
        <n v="1102"/>
        <n v="2173"/>
        <n v="1037"/>
        <n v="998"/>
        <n v="933"/>
        <n v="2760"/>
        <n v="2630"/>
        <n v="2500"/>
        <n v="2370"/>
        <n v="2110"/>
        <n v="2014"/>
        <n v="1949"/>
        <n v="1884"/>
        <n v="1819"/>
        <n v="1754"/>
        <n v="1689"/>
        <n v="1624"/>
        <n v="1559"/>
        <n v="1494"/>
        <n v="1429"/>
        <n v="2827"/>
        <n v="1364"/>
        <n v="2697"/>
        <n v="1299"/>
        <n v="1234"/>
        <n v="2437"/>
        <n v="1169"/>
        <n v="2307"/>
        <n v="1104"/>
        <n v="2177"/>
        <n v="1039"/>
        <n v="999"/>
        <n v="934"/>
        <n v="2764"/>
        <n v="2634"/>
        <n v="2504"/>
        <n v="2374"/>
        <n v="2244"/>
        <n v="2114"/>
        <n v="2016"/>
        <n v="1951"/>
        <n v="1886"/>
        <n v="1821"/>
        <n v="1756"/>
        <n v="1691"/>
        <n v="1626"/>
        <n v="1561"/>
        <n v="1496"/>
        <n v="1431"/>
        <n v="2831"/>
        <n v="1366"/>
        <n v="2701"/>
        <n v="1301"/>
        <n v="2571"/>
        <n v="1236"/>
        <n v="2441"/>
        <n v="1171"/>
        <n v="2311"/>
        <n v="1106"/>
        <n v="2181"/>
        <n v="1041"/>
        <n v="2051"/>
        <n v="1000"/>
        <n v="935"/>
        <n v="2768"/>
        <n v="2638"/>
        <n v="2508"/>
        <n v="2378"/>
        <n v="2248"/>
        <n v="2118"/>
        <n v="2018"/>
        <n v="1953"/>
        <n v="1888"/>
        <n v="1823"/>
        <n v="1758"/>
        <n v="1693"/>
        <n v="1628"/>
        <n v="1563"/>
        <n v="1498"/>
        <n v="1433"/>
        <n v="2835"/>
        <n v="1368"/>
        <n v="2705"/>
        <n v="1303"/>
        <n v="2575"/>
        <n v="1238"/>
        <n v="2445"/>
        <n v="1173"/>
        <n v="2315"/>
        <n v="1108"/>
        <n v="1043"/>
        <n v="2055"/>
        <n v="1001"/>
        <n v="936"/>
        <n v="2772"/>
        <n v="2642"/>
        <n v="2512"/>
        <n v="2382"/>
        <n v="2252"/>
        <n v="2122"/>
        <n v="2020"/>
        <n v="1955"/>
        <n v="1890"/>
        <n v="1825"/>
        <n v="1760"/>
        <n v="1695"/>
        <n v="1630"/>
        <n v="1565"/>
        <n v="1500"/>
        <n v="2839"/>
        <n v="1370"/>
        <n v="2709"/>
        <n v="1305"/>
        <n v="2579"/>
        <n v="1240"/>
        <n v="2449"/>
        <n v="1175"/>
        <n v="1110"/>
        <n v="2059"/>
        <n v="1002"/>
        <n v="937"/>
        <n v="742"/>
        <n v="2646"/>
        <n v="2516"/>
        <n v="2386"/>
        <n v="2256"/>
        <n v="2126"/>
        <n v="2022"/>
        <n v="1957"/>
        <n v="1892"/>
        <n v="1827"/>
        <n v="1762"/>
        <n v="1697"/>
        <n v="1632"/>
        <n v="1567"/>
        <n v="1502"/>
        <n v="1437"/>
        <n v="2843"/>
        <n v="1372"/>
        <n v="2713"/>
        <n v="2583"/>
        <n v="1242"/>
        <n v="2453"/>
        <n v="1177"/>
        <n v="2323"/>
        <n v="1112"/>
        <n v="1047"/>
        <n v="2063"/>
        <n v="1003"/>
        <n v="938"/>
        <n v="2780"/>
        <n v="2650"/>
        <n v="2520"/>
        <n v="2390"/>
        <n v="2260"/>
        <n v="2130"/>
        <n v="2024"/>
        <n v="1959"/>
        <n v="1894"/>
        <n v="1829"/>
        <n v="1764"/>
        <n v="1699"/>
        <n v="1634"/>
        <n v="1569"/>
        <n v="1504"/>
        <n v="1374"/>
        <n v="2717"/>
        <n v="1309"/>
        <n v="2587"/>
        <n v="1244"/>
        <n v="2457"/>
        <n v="1179"/>
        <n v="2327"/>
        <n v="1114"/>
        <n v="1049"/>
        <n v="2067"/>
        <n v="1004"/>
        <n v="939"/>
        <n v="2784"/>
        <n v="2654"/>
        <n v="2524"/>
        <n v="2394"/>
        <n v="2264"/>
        <n v="2134"/>
        <n v="2026"/>
        <n v="1961"/>
        <n v="1896"/>
        <n v="1831"/>
        <n v="1701"/>
        <n v="1636"/>
        <n v="1571"/>
        <n v="1506"/>
        <n v="1441"/>
        <n v="2851"/>
        <n v="1376"/>
        <n v="2721"/>
        <n v="1311"/>
        <n v="2591"/>
        <n v="1246"/>
        <n v="2461"/>
        <n v="1181"/>
        <n v="2331"/>
        <n v="1116"/>
        <n v="2201"/>
        <n v="2071"/>
        <n v="1005"/>
        <n v="940"/>
        <n v="2788"/>
        <n v="2658"/>
        <n v="2528"/>
        <n v="2028"/>
        <n v="1963"/>
        <n v="1898"/>
        <n v="1768"/>
        <n v="1703"/>
        <n v="1638"/>
        <n v="1573"/>
        <n v="1508"/>
        <n v="1443"/>
        <n v="2855"/>
        <n v="1378"/>
        <n v="2725"/>
        <n v="1313"/>
        <n v="2595"/>
        <n v="1248"/>
        <n v="2465"/>
        <n v="1183"/>
        <n v="2335"/>
        <n v="1118"/>
        <n v="2205"/>
        <n v="1053"/>
        <n v="2075"/>
        <n v="1006"/>
        <n v="941"/>
        <n v="2792"/>
        <n v="2662"/>
        <n v="2532"/>
        <n v="2272"/>
        <n v="2142"/>
        <n v="1965"/>
        <n v="1900"/>
        <n v="1835"/>
        <n v="1770"/>
        <n v="1705"/>
        <n v="1640"/>
        <n v="1575"/>
        <n v="1510"/>
        <n v="1445"/>
        <n v="1380"/>
        <n v="2729"/>
        <n v="1315"/>
        <n v="2599"/>
        <n v="1250"/>
        <n v="2469"/>
        <n v="2339"/>
        <n v="1120"/>
        <n v="2209"/>
        <n v="1055"/>
        <n v="2079"/>
        <n v="942"/>
        <n v="2796"/>
        <n v="2666"/>
        <n v="2536"/>
        <n v="2406"/>
        <n v="2276"/>
        <n v="2146"/>
        <n v="2032"/>
        <n v="1967"/>
        <n v="1902"/>
        <n v="1707"/>
        <n v="1642"/>
        <n v="1577"/>
        <n v="1512"/>
        <n v="1447"/>
        <n v="2863"/>
        <n v="1382"/>
        <n v="1317"/>
        <n v="2603"/>
        <n v="1252"/>
        <n v="2473"/>
        <n v="2343"/>
        <n v="1122"/>
        <n v="2213"/>
        <n v="1057"/>
        <n v="2083"/>
        <n v="1008"/>
        <n v="943"/>
        <n v="2800"/>
        <n v="2670"/>
        <n v="2540"/>
        <n v="2410"/>
        <n v="2280"/>
        <n v="2150"/>
        <n v="2034"/>
        <n v="1904"/>
        <n v="1839"/>
        <n v="1709"/>
        <n v="1644"/>
        <n v="1579"/>
        <n v="1514"/>
        <n v="1449"/>
        <n v="2867"/>
        <n v="1384"/>
        <n v="2737"/>
        <n v="1319"/>
        <n v="2607"/>
        <n v="1254"/>
        <n v="2477"/>
        <n v="1189"/>
        <n v="2347"/>
        <n v="1124"/>
        <n v="2217"/>
        <n v="1059"/>
        <n v="2087"/>
        <n v="1009"/>
        <n v="944"/>
        <n v="2804"/>
        <n v="2544"/>
        <n v="2414"/>
        <n v="2284"/>
        <n v="2154"/>
        <n v="2036"/>
        <n v="1971"/>
        <n v="1906"/>
        <n v="1841"/>
        <n v="1711"/>
        <n v="1646"/>
        <n v="1581"/>
        <n v="1516"/>
        <n v="1451"/>
        <n v="1386"/>
        <n v="2741"/>
        <n v="1321"/>
        <n v="2611"/>
        <n v="1256"/>
        <n v="2481"/>
        <n v="1191"/>
        <n v="2351"/>
        <n v="1126"/>
        <n v="2221"/>
        <n v="1061"/>
        <n v="2091"/>
        <n v="945"/>
        <n v="2808"/>
        <n v="2548"/>
        <n v="2418"/>
        <n v="2288"/>
        <n v="2158"/>
        <n v="2038"/>
        <n v="1973"/>
        <n v="1908"/>
        <n v="1843"/>
        <n v="1713"/>
        <n v="1583"/>
        <n v="1518"/>
        <n v="1388"/>
        <n v="2745"/>
        <n v="1323"/>
        <n v="2615"/>
        <n v="1258"/>
        <n v="2485"/>
        <n v="1193"/>
        <n v="2355"/>
        <n v="1128"/>
        <n v="2225"/>
        <n v="1063"/>
        <n v="2095"/>
        <n v="1011"/>
        <n v="946"/>
        <n v="2812"/>
        <n v="2552"/>
        <n v="2422"/>
        <n v="2292"/>
        <n v="2162"/>
        <n v="1975"/>
        <n v="1910"/>
        <n v="1845"/>
        <n v="1715"/>
        <n v="1650"/>
        <n v="1585"/>
        <n v="1520"/>
        <n v="1390"/>
        <n v="2749"/>
        <n v="1325"/>
        <n v="2619"/>
        <n v="1260"/>
        <n v="2489"/>
        <n v="1195"/>
        <n v="2359"/>
        <n v="1130"/>
        <n v="2229"/>
        <n v="1065"/>
        <n v="2099"/>
        <n v="1012"/>
        <n v="947"/>
        <n v="2816"/>
        <n v="2556"/>
        <n v="2426"/>
        <n v="2296"/>
        <n v="2166"/>
        <n v="1912"/>
        <n v="1847"/>
        <n v="1717"/>
        <n v="1652"/>
        <n v="1587"/>
        <n v="1522"/>
        <n v="1457"/>
        <n v="1392"/>
        <n v="2753"/>
        <n v="1327"/>
        <n v="2623"/>
        <n v="1262"/>
        <n v="2493"/>
        <n v="1197"/>
        <n v="2363"/>
        <n v="1132"/>
        <n v="2233"/>
        <n v="1067"/>
        <n v="2103"/>
        <n v="1013"/>
        <n v="948"/>
        <n v="2820"/>
        <n v="2690"/>
        <n v="2560"/>
        <n v="2430"/>
        <n v="2300"/>
        <n v="2170"/>
        <n v="2044"/>
        <n v="1979"/>
        <n v="1914"/>
        <n v="1849"/>
        <n v="1719"/>
        <n v="1654"/>
        <n v="1589"/>
        <n v="1459"/>
        <n v="1394"/>
        <n v="2757"/>
        <n v="1329"/>
        <n v="2627"/>
        <n v="1264"/>
        <n v="2497"/>
        <n v="1199"/>
        <n v="2367"/>
        <n v="1134"/>
        <n v="2237"/>
        <n v="1069"/>
        <n v="2107"/>
        <n v="1014"/>
        <n v="949"/>
        <n v="2824"/>
        <n v="2694"/>
        <n v="2564"/>
        <n v="2434"/>
        <n v="2304"/>
        <n v="2174"/>
        <n v="2046"/>
        <n v="1981"/>
        <n v="1916"/>
        <n v="1851"/>
        <n v="1721"/>
        <n v="1656"/>
        <n v="1591"/>
        <n v="1526"/>
        <n v="1461"/>
        <n v="1396"/>
        <n v="2761"/>
        <n v="1331"/>
        <n v="1266"/>
        <n v="2501"/>
        <n v="1201"/>
        <n v="2371"/>
        <n v="1136"/>
        <n v="2241"/>
        <n v="1071"/>
        <n v="2111"/>
        <n v="1015"/>
        <n v="950"/>
        <n v="2828"/>
        <n v="2698"/>
        <n v="2568"/>
        <n v="2438"/>
        <n v="2308"/>
        <n v="2178"/>
        <n v="2048"/>
        <n v="1983"/>
        <n v="1918"/>
        <n v="1853"/>
        <n v="1788"/>
        <n v="1723"/>
        <n v="1658"/>
        <n v="1593"/>
        <n v="1528"/>
        <n v="1463"/>
        <n v="2765"/>
        <n v="1333"/>
        <n v="2635"/>
        <n v="1268"/>
        <n v="2505"/>
        <n v="1203"/>
        <n v="2375"/>
        <n v="1138"/>
        <n v="2245"/>
        <n v="1073"/>
        <n v="2115"/>
        <n v="1016"/>
        <n v="951"/>
        <n v="2832"/>
        <n v="2702"/>
        <n v="2572"/>
        <n v="2312"/>
        <n v="2182"/>
        <n v="2052"/>
        <n v="1985"/>
        <n v="1920"/>
        <n v="1855"/>
        <n v="1790"/>
        <n v="1725"/>
        <n v="1660"/>
        <n v="1595"/>
        <n v="1530"/>
        <n v="2769"/>
        <n v="1335"/>
        <n v="2639"/>
        <n v="1270"/>
        <n v="2509"/>
        <n v="1205"/>
        <n v="2379"/>
        <n v="1140"/>
        <n v="2249"/>
        <n v="1075"/>
        <n v="2119"/>
        <n v="1017"/>
        <n v="952"/>
        <n v="2836"/>
        <n v="2706"/>
        <n v="2576"/>
        <n v="2446"/>
        <n v="2316"/>
        <n v="2056"/>
        <n v="1987"/>
        <n v="1922"/>
        <n v="1857"/>
        <n v="1792"/>
        <n v="1727"/>
        <n v="1662"/>
        <n v="1597"/>
        <n v="1467"/>
        <n v="1402"/>
        <n v="2773"/>
        <n v="1337"/>
        <n v="2643"/>
        <n v="1207"/>
        <n v="2383"/>
        <n v="1142"/>
        <n v="2253"/>
        <n v="1077"/>
        <n v="2123"/>
        <n v="1018"/>
        <n v="953"/>
        <n v="2840"/>
        <n v="2710"/>
        <n v="2580"/>
        <n v="2450"/>
        <n v="2320"/>
        <n v="1989"/>
        <n v="1859"/>
        <n v="1794"/>
        <n v="1729"/>
        <n v="1664"/>
        <n v="1599"/>
        <n v="1469"/>
        <n v="1404"/>
        <n v="1339"/>
        <n v="2647"/>
        <n v="1274"/>
        <n v="2517"/>
        <n v="2387"/>
        <n v="1144"/>
        <n v="2257"/>
        <n v="1079"/>
        <n v="2127"/>
        <n v="1019"/>
        <n v="954"/>
        <n v="2844"/>
        <n v="2714"/>
        <n v="2584"/>
        <n v="2454"/>
        <n v="2324"/>
        <n v="2064"/>
        <n v="1991"/>
        <n v="1926"/>
        <n v="1861"/>
        <n v="1796"/>
        <n v="1731"/>
        <n v="1666"/>
        <n v="1601"/>
        <n v="1471"/>
        <n v="1406"/>
        <n v="2781"/>
        <n v="1341"/>
        <n v="2651"/>
        <n v="1276"/>
        <n v="2521"/>
        <n v="1211"/>
        <n v="2391"/>
        <n v="1146"/>
        <n v="2261"/>
        <n v="2131"/>
        <n v="1020"/>
        <n v="955"/>
        <n v="2848"/>
        <n v="2718"/>
        <n v="2588"/>
        <n v="2458"/>
        <n v="2328"/>
        <n v="2068"/>
        <n v="1993"/>
        <n v="1928"/>
        <n v="1863"/>
        <n v="1798"/>
        <n v="1733"/>
        <n v="1668"/>
        <n v="1603"/>
        <n v="1538"/>
        <n v="1473"/>
        <n v="1408"/>
        <n v="2785"/>
        <n v="1343"/>
        <n v="2655"/>
        <n v="1278"/>
        <n v="2525"/>
        <n v="1213"/>
        <n v="2395"/>
        <n v="1148"/>
        <n v="2265"/>
        <n v="1083"/>
        <n v="2135"/>
        <n v="1021"/>
        <n v="956"/>
        <n v="2722"/>
        <n v="2592"/>
        <n v="2462"/>
        <n v="2332"/>
        <n v="2202"/>
        <n v="2072"/>
        <n v="1995"/>
        <n v="1930"/>
        <n v="1865"/>
        <n v="1800"/>
        <n v="1735"/>
        <n v="1670"/>
        <n v="1605"/>
        <n v="1540"/>
        <n v="1475"/>
        <n v="1410"/>
        <n v="2789"/>
        <n v="1345"/>
        <n v="2659"/>
        <n v="1280"/>
        <n v="2529"/>
        <n v="1215"/>
        <n v="1150"/>
        <n v="2269"/>
        <n v="1085"/>
        <n v="1022"/>
        <n v="957"/>
        <n v="2856"/>
        <n v="2726"/>
        <n v="2596"/>
        <n v="2466"/>
        <n v="2336"/>
        <n v="2206"/>
        <n v="2076"/>
        <n v="1997"/>
        <n v="1932"/>
        <n v="1867"/>
        <n v="1802"/>
        <n v="1737"/>
        <n v="1672"/>
        <n v="1607"/>
        <n v="1542"/>
        <n v="1477"/>
        <n v="1412"/>
        <n v="2793"/>
        <n v="1347"/>
        <n v="2663"/>
        <n v="1282"/>
        <n v="2533"/>
        <n v="1217"/>
        <n v="2403"/>
        <n v="1152"/>
        <n v="2273"/>
        <n v="1087"/>
        <n v="2143"/>
        <n v="1023"/>
        <n v="958"/>
        <n v="2860"/>
        <n v="2600"/>
        <n v="2470"/>
        <n v="2340"/>
        <n v="2210"/>
        <n v="2080"/>
        <n v="1999"/>
        <n v="1934"/>
        <n v="1869"/>
        <n v="1804"/>
        <n v="1739"/>
        <n v="1674"/>
        <n v="1609"/>
        <n v="1544"/>
        <n v="1479"/>
        <n v="1414"/>
        <n v="2797"/>
        <n v="1349"/>
        <n v="2667"/>
        <n v="1284"/>
        <n v="2537"/>
        <n v="1219"/>
        <n v="2407"/>
        <n v="1154"/>
        <n v="2277"/>
        <n v="1089"/>
        <n v="2147"/>
        <n v="1024"/>
        <n v="959"/>
        <n v="2864"/>
        <n v="2734"/>
        <n v="2604"/>
        <n v="2474"/>
        <n v="2344"/>
        <n v="2214"/>
        <n v="2084"/>
        <n v="2001"/>
        <n v="1936"/>
        <n v="1871"/>
        <n v="1806"/>
        <n v="1741"/>
        <n v="1676"/>
        <n v="1546"/>
        <n v="1481"/>
        <n v="1416"/>
        <n v="2801"/>
        <n v="1351"/>
        <n v="1286"/>
        <n v="2541"/>
        <n v="1221"/>
        <n v="2411"/>
        <n v="1156"/>
        <n v="2281"/>
        <n v="1091"/>
        <n v="2151"/>
        <n v="1026"/>
        <n v="960"/>
        <n v="2868"/>
        <n v="2738"/>
        <n v="2608"/>
        <n v="2478"/>
        <n v="2348"/>
        <n v="2218"/>
        <n v="2088"/>
        <n v="2003"/>
        <n v="1938"/>
        <n v="1873"/>
        <n v="1808"/>
        <n v="1743"/>
        <n v="1678"/>
        <n v="1613"/>
        <n v="1548"/>
        <n v="1483"/>
        <n v="1418"/>
        <n v="2805"/>
        <n v="1353"/>
        <n v="1288"/>
        <n v="2545"/>
        <n v="1223"/>
        <n v="2415"/>
        <n v="1158"/>
        <n v="2285"/>
        <n v="1093"/>
        <n v="2155"/>
        <n v="1028"/>
        <n v="961"/>
        <n v="2742"/>
        <n v="2612"/>
        <n v="2482"/>
        <n v="2352"/>
        <n v="2222"/>
        <n v="2092"/>
        <n v="2005"/>
        <n v="1940"/>
        <n v="1875"/>
        <n v="1810"/>
        <n v="1745"/>
        <n v="1680"/>
        <n v="1615"/>
        <n v="1550"/>
        <n v="1485"/>
        <n v="1420"/>
        <n v="2809"/>
        <n v="1355"/>
        <n v="1290"/>
        <n v="2549"/>
        <n v="2419"/>
        <n v="1160"/>
        <n v="2289"/>
        <n v="1095"/>
        <n v="2159"/>
        <n v="1030"/>
        <n v="962"/>
        <n v="2746"/>
        <n v="2616"/>
        <n v="2486"/>
        <n v="2356"/>
        <n v="2226"/>
        <n v="2096"/>
        <n v="2007"/>
        <n v="1942"/>
        <n v="1877"/>
        <n v="1812"/>
        <n v="1747"/>
        <n v="1682"/>
        <n v="1617"/>
        <n v="1552"/>
        <n v="1487"/>
        <n v="1422"/>
        <n v="2813"/>
        <n v="1357"/>
        <n v="1292"/>
        <n v="2553"/>
        <n v="1227"/>
        <n v="2423"/>
        <n v="1162"/>
        <n v="2293"/>
        <n v="1097"/>
        <n v="2163"/>
        <n v="1032"/>
        <n v="963"/>
        <n v="2750"/>
        <n v="2620"/>
        <n v="2490"/>
        <n v="2360"/>
        <n v="2230"/>
        <n v="2100"/>
        <n v="2009"/>
        <n v="1944"/>
        <n v="1879"/>
        <n v="1814"/>
        <n v="1749"/>
        <n v="1684"/>
        <n v="1619"/>
        <n v="1554"/>
        <n v="1489"/>
        <n v="1424"/>
        <n v="2817"/>
        <n v="1359"/>
        <n v="1294"/>
        <n v="2557"/>
        <n v="1229"/>
        <n v="2427"/>
        <n v="1164"/>
        <n v="2297"/>
        <n v="1099"/>
        <n v="2167"/>
        <n v="1034"/>
        <n v="964"/>
        <n v="2754"/>
        <n v="2624"/>
        <n v="2494"/>
        <n v="2364"/>
        <n v="2234"/>
        <n v="2104"/>
        <n v="2011"/>
        <n v="1946"/>
        <n v="1881"/>
        <n v="1816"/>
        <n v="1751"/>
        <n v="1686"/>
        <n v="1621"/>
        <n v="1556"/>
        <n v="1491"/>
        <n v="1426"/>
        <n v="2821"/>
        <n v="1361"/>
        <n v="2691"/>
        <n v="1296"/>
        <n v="2561"/>
        <n v="1231"/>
        <n v="2431"/>
        <n v="1166"/>
        <n v="2301"/>
        <n v="1101"/>
        <n v="2171"/>
        <n v="1036"/>
        <n v="965"/>
        <n v="2758"/>
        <n v="2628"/>
        <n v="2498"/>
        <n v="2368"/>
        <n v="2108"/>
        <n v="2013"/>
        <n v="1948"/>
        <n v="1883"/>
        <n v="1818"/>
        <n v="1753"/>
        <n v="1688"/>
        <n v="1623"/>
        <n v="1558"/>
        <n v="1493"/>
        <n v="1428"/>
        <n v="2825"/>
        <n v="1363"/>
        <n v="2695"/>
        <n v="1298"/>
        <n v="2565"/>
        <n v="1233"/>
        <n v="2435"/>
        <n v="1168"/>
        <n v="2305"/>
        <n v="1103"/>
        <n v="2175"/>
        <n v="1038"/>
        <n v="966"/>
        <n v="2762"/>
        <n v="2632"/>
        <n v="2502"/>
        <n v="2372"/>
        <n v="2242"/>
        <n v="2112"/>
        <n v="2015"/>
        <n v="1950"/>
        <n v="1885"/>
        <n v="1820"/>
        <n v="1755"/>
        <n v="1690"/>
        <n v="1625"/>
        <n v="1560"/>
        <n v="1495"/>
        <n v="1430"/>
        <n v="2829"/>
        <n v="1365"/>
        <n v="2699"/>
        <n v="1300"/>
        <n v="2569"/>
        <n v="1235"/>
        <n v="2439"/>
        <n v="1170"/>
        <n v="2309"/>
        <n v="1105"/>
        <n v="2179"/>
        <n v="1040"/>
        <n v="2049"/>
        <n v="967"/>
        <n v="2766"/>
        <n v="2636"/>
        <n v="2506"/>
        <n v="2376"/>
        <n v="2246"/>
        <n v="2116"/>
        <n v="2017"/>
        <n v="1952"/>
        <n v="1887"/>
        <n v="1822"/>
        <n v="1757"/>
        <n v="1692"/>
        <n v="1627"/>
        <n v="1562"/>
        <n v="1497"/>
        <n v="1432"/>
        <n v="2833"/>
        <n v="1367"/>
        <n v="2703"/>
        <n v="1302"/>
        <n v="2573"/>
        <n v="1237"/>
        <n v="2443"/>
        <n v="1172"/>
        <n v="2313"/>
        <n v="1107"/>
        <n v="1042"/>
        <n v="2053"/>
        <n v="968"/>
        <n v="2770"/>
        <n v="2640"/>
        <n v="2510"/>
        <n v="2380"/>
        <n v="2250"/>
        <n v="2120"/>
        <n v="2019"/>
        <n v="1954"/>
        <n v="1889"/>
        <n v="1824"/>
        <n v="1759"/>
        <n v="1694"/>
        <n v="1629"/>
        <n v="1564"/>
        <n v="1499"/>
        <n v="2837"/>
        <n v="1369"/>
        <n v="2707"/>
        <n v="1304"/>
        <n v="2577"/>
        <n v="1239"/>
        <n v="2447"/>
        <n v="1174"/>
        <n v="2317"/>
        <n v="1044"/>
        <n v="2057"/>
        <n v="969"/>
        <n v="2774"/>
        <n v="2644"/>
        <n v="2384"/>
        <n v="2254"/>
        <n v="2124"/>
        <n v="2021"/>
        <n v="1956"/>
        <n v="1891"/>
        <n v="1826"/>
        <n v="1761"/>
        <n v="1696"/>
        <n v="1631"/>
        <n v="1566"/>
        <n v="1501"/>
        <n v="1436"/>
        <n v="2841"/>
        <n v="1371"/>
        <n v="2711"/>
        <n v="1306"/>
        <n v="2581"/>
        <n v="1241"/>
        <n v="2451"/>
        <n v="1176"/>
        <n v="2321"/>
        <n v="1111"/>
        <n v="2061"/>
        <n v="970"/>
        <n v="2778"/>
        <n v="2648"/>
        <n v="2518"/>
        <n v="2258"/>
        <n v="2128"/>
        <n v="2023"/>
        <n v="1958"/>
        <n v="1893"/>
        <n v="1828"/>
        <n v="1763"/>
        <n v="1698"/>
        <n v="1633"/>
        <n v="1568"/>
        <n v="1503"/>
        <n v="1438"/>
        <n v="2845"/>
        <n v="1373"/>
        <n v="2715"/>
        <n v="1308"/>
        <n v="2585"/>
        <n v="1243"/>
        <n v="2455"/>
        <n v="1178"/>
        <n v="2325"/>
        <n v="1113"/>
        <n v="1048"/>
        <n v="2065"/>
        <n v="971"/>
        <n v="2782"/>
        <n v="2652"/>
        <n v="2392"/>
        <n v="2262"/>
        <n v="2132"/>
        <n v="2025"/>
        <n v="1960"/>
        <n v="1895"/>
        <n v="1830"/>
        <n v="1765"/>
        <n v="1700"/>
        <n v="1635"/>
        <n v="1570"/>
        <n v="1505"/>
        <n v="2849"/>
        <n v="1375"/>
        <n v="2719"/>
        <n v="1310"/>
        <n v="2589"/>
        <n v="1245"/>
        <n v="2459"/>
        <n v="1180"/>
        <n v="2329"/>
        <n v="1115"/>
        <n v="2069"/>
        <n v="972"/>
        <n v="3436"/>
        <n v="2786"/>
        <n v="2656"/>
        <n v="2526"/>
        <n v="2396"/>
      </sharedItems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445">
        <s v="อาคารปฎิบัติการรวม"/>
        <s v="ค่าจ้างชั่วคราว"/>
        <s v="เงินสมทบกองทุนประกันสังคม"/>
        <s v="คชจ.บุคลากร อัตราใหม่"/>
        <s v="ค่าตอบแทนสำหรับกำลังคนด้านสาธารณสุข (พตส)"/>
        <s v="ค่าโทรศัพท์"/>
        <s v="ค่าเช่าบ้าน"/>
        <s v="เงินประจำตำแหน่งผู้บริหารมีวาระ"/>
        <s v="ค่าพาหนะ"/>
        <s v="ค่าบริการ Internet"/>
        <s v="ค่าวัสดุสำนักงาน"/>
        <s v="ค่าวัสดุน้ำมันเชื้อเพลิงฯ"/>
        <s v="ค่าเบี้ยเลี้ยง"/>
        <s v="ค่าสอนพิเศษ"/>
        <s v="ค่าวัสดุคอมพิวเตอร์"/>
        <s v="ค่าวัสดุการศึกษา"/>
        <s v="คชจ.ในการประชุม"/>
        <s v="ค่าปฎิบัติงานนอกเวลาฯ"/>
        <s v="ค่ารถประจำตำแหน่ง"/>
        <s v="เงินเดือนข้าราชการ"/>
        <s v="เงินประจำตำแหน่งวิชาการ"/>
        <s v="ค่าตอบแทนนอกเหนือจากเงินเดือน (วิชาการ)"/>
        <s v="ค่าตอบแทนชำนาญการ"/>
        <s v="เงินประจำตำแหน่งบริหาร"/>
        <s v="ค่าตอบแทนนอกเหนือจากเงินเดือน (บริหาร)"/>
        <s v="ค่าจ้างประจำ"/>
        <s v="ค่าวัสดุอื่น"/>
        <s v="หม้อนึ่งความดันไอน้ำ"/>
        <s v="เครื่องทำน้ำย็นสแตนเลส"/>
        <s v="เครื่องวิเคราะห์พื้นที่ผิว"/>
        <s v="ค่วัสดุน้ำมันเชื้อเพลิงและหล่อลื่น"/>
        <s v="เครื่องกระตุ้นการทำงานของกล้ามเนื้อ"/>
        <s v="ตู้จัดเก็บเคริองคอมพิวเตอร์และอุปกรณ์"/>
        <s v="เครื่องวัดการดูดกลืนแสง ชนิดแบบอัลตร้าไวโอเล็ตฯ"/>
        <s v="เงินอุดหนุนโครงการปฎิรูปหลักสูตร สื่อและการจัดการเรียนการสอนเพื่อยกระดับคุณภาพการศึกษา"/>
        <m/>
        <s v="ลู่วิ่งไฟฟ้า"/>
        <s v="ค่าตรวจกระดาษฯ"/>
        <s v="กล้องจุลทรรศน์ 3 กระบอกตา"/>
        <s v="เครื่องวิเคราะห์พลังงานความร้อน"/>
        <s v="ค่าใช้จ่ายเดินทางไปราชการ-ค่าเบี้ยเลี้ยง"/>
        <s v="โครงการพัฒนากำลังคนด้านมนุษยศาสตร์และสังคสศาสตร์"/>
        <s v="ค่าตรวจกระดาษคำตอบ"/>
        <s v="เครื่องคอมพิวเตอร์"/>
        <s v="ค่าอาหารและเครื่องดื่ม"/>
        <s v="หม้อต้มแผ่นให้ความร้อน"/>
        <s v="เตียงฝึกยืนแบบใช้ไฟฟ้า"/>
        <s v="เตียงไม้มาตรฐานชนิดสูง"/>
        <s v="เครื่องออกกำลังกายแบบกรรเชียงนก"/>
        <s v="อาคารศูนย์เครื่องมือกลางและปฎิบัติการเทคโนโลยีชีวภาพ"/>
        <s v="ค่าคุมสอบ"/>
        <s v="เตาไมโครเวฟ"/>
        <s v="เครื่องมือตรวจหู ตา"/>
        <s v="ค่าจัดการเรียนการสอน"/>
        <s v="ค่ากิจกรรมพัฒนาผู้เรียน"/>
        <s v="ค่าบริการไปรษณีย์และขนส่ง"/>
        <s v="ระบบภาพและเสียงห้องสัมมนา"/>
        <s v="รถเข็นพยาบาลฉุกเฉิน 4 ลิ้นชัก"/>
        <s v="ตู้เก็บเครื่องมือแพทย์แบบ 2 บานประตู"/>
        <s v="ปรับปรุงระบบจัดการของสียและขยะอันตราฯ"/>
        <s v="เงินประจำตำแหน่งผู้บริหารประเภทไม่มีวาระ"/>
        <s v="ปรับปรุงบริเวณโดยรอบสนามกีฬาหอพักนักศึกษา"/>
        <s v="เงินอุดหนุนโครงการแข่งขันกีฬามหาวิทยาลัย"/>
        <s v="ค่าตอบแทนนอกเหนือจากเงินเดือนข้าราชการระดับ 8 ชำนาญการ"/>
        <s v="ชุดเครื่องวัดความเข้มแสง"/>
        <s v="ตู้บ่มเชื้อแบบควบคุมอุณหภูมิ"/>
        <s v="เครื่องวัดปริมาณสารพันธุกรรม"/>
        <s v="กล้องจุลทรรศน์สำหรับงานพื้นมืด"/>
        <s v="เครื่องวิเคราะห์ส่วนประกอบของร่างกาย"/>
        <s v="ชุดเครื่องมือประกอบการให้คำแนะนำผู้ป่วย"/>
        <s v="ค่าตอบแทนเงินเพิ่มพิเศษ แพทย์ พยาบาล เจ้าหน้าที่อื่น"/>
        <s v="งบอุดหนุนค่าใช้จ่ายโครงการพัฒนากำลังคนด้านมนุษยศาสตร์ฯ"/>
        <s v="เงินอุดหนุนโครงการมหาวิทยาลัยกับชุมชนเพื่อการบริการวิชาการฯ"/>
        <s v="ตู้อบลมร้อน"/>
        <s v="เครื่องทำน้ำกลั่น"/>
        <s v="ชุดบรรจุแคปซูลกึ่งอัตโนมัติ"/>
        <s v="เครื่องสำหรับบริหารขาและเข่า"/>
        <s v="ค่าวัสดุวิทยาศาสตร์และการแพทย์"/>
        <s v="ชุดเครื่องวิเคราะห์หาปริมาณไนโตรเจน"/>
        <s v="ค่าธรรมเนียม"/>
        <s v="เครื่องชั่ง 6 ตำแหน่ง"/>
        <s v="เครื่องแยกวิเคราะห์สารพันุกรรมในแนวนอน"/>
        <s v="ชุดอุปกรณ์หัววัดค่าความเป็นกรดด่างและการนำไฟฟ้า"/>
        <s v="เงินอุดหนุนโครงการประชุมวิชาการระดับชาติและระดับนานาชาติ"/>
        <s v="ตู้แช่เย็น 3 ประตู"/>
        <s v="ค่าจ้างเหมาทำความสะอาด"/>
        <s v="อาคารหอพักแพทย์และพยาบาล"/>
        <s v="เครื่องออกกำลังกายแบบเดินวิ่งวงรี"/>
        <s v="ค่าวัสดุน้ำมันเชื้อเพลิงและหล่อลื่น"/>
        <s v="ค่าตอบแทนนอกเหนือจากเงินเดือนข้าราชการระดับ 8 "/>
        <s v="เงินอุดหนุนค่าใช้จ่ายโครงการพัฒนากำลังคนด้านวิทยาศาสตร์ ระยะที่ 2"/>
        <s v="เครื่องชั่งไฟฟ้า"/>
        <s v="เก้าอี้พนักพิงต่ำ"/>
        <s v="เครื่องหลอมพาราฟิน"/>
        <s v="เคาเตอร์ประชาสัมพันธ์"/>
        <s v="เก้าอี้ประจำห้องประชุมใหญ่"/>
        <s v="เครื่องวัดความขุ่นและคลอรีน"/>
        <s v="เคริองตรวจวิเคราะห์ฮีโมโกลบิน"/>
        <s v="ตู้บ่มเพาะเชื้อภายใต้สภาวะควบคุม"/>
        <s v="เงินอุดหนุนบริการวิชาการด้านสุขภาพ"/>
        <s v="ค่าสมาชิก"/>
        <s v="ตู้เย็น-40 องศาเซลเซียส"/>
        <s v="เครื่องวัดลักษณะเนื้อสัมผัส"/>
        <s v="เครื่องกลั่นน้ำและทำน้ำกลั่น"/>
        <s v="ค่าใช้สอยอื่นๆ"/>
        <s v="เครื่องวัดปริมาณน้ำ"/>
        <s v="ชุดบริหารดัมเบลแถวคู่"/>
        <s v="ตู้เสื้อผ้าบานเลื่อนกระจก"/>
        <s v="เครื่องปั่นเหวี่ยงตกตะกอนความเร็วสูง"/>
        <s v="เคริ่องฆ่าเชื้อสำหรับอาหารเลี้ยงเชื้อ"/>
        <s v="เงินประจำตำแหน่งผู้บริหารประเภทมีวาระ"/>
        <s v="เครื่องวัดการดูดกลืนแสงชนิดช่วงคลื่นสั้น"/>
        <s v="โครงการอาคารศูนย์การศึกษาและวิจัยทางการแพทย์"/>
        <s v="เครื่องบด"/>
        <s v="เครื่องสแกนนิ้วมือ"/>
        <s v="กล้องสเตอริโอชนิด 3 กระบอกตา"/>
        <s v="เครื่องเพิ่มปริมาณสารพันธุกรรมฯ"/>
        <s v="เงินอุดหนุนค่าใช้จ่ายสำหรับนักศึกษาพิการในสถานศึกษาระดับอุดมศึกษา"/>
        <s v="ค่าขนส่ง"/>
        <s v="ค่าไปรษณีย์"/>
        <s v="เครื่องวิเคราะห์กรดอะมิโน"/>
        <s v="เครื่องชั่งน้ำหนักเด็กทารก"/>
        <s v="เตาเผาอุณหภูมิสูง"/>
        <s v="เงินสมทบประกันสังคม"/>
        <s v="แผ่นเคลื่อนย้ายผู้ป่วย"/>
        <s v="ตู้เหล็ก"/>
        <s v="ตู้ชีวนิรภัย"/>
        <s v="ปรับปรุงกลุ่มสนามกีฬา"/>
        <s v="ตู้แช่แข็งควบคุมอุณหภูมิ"/>
        <s v="วงล้อบริหารหัวไหล่และแขน"/>
        <s v="อาหารหอพักแพทย์และพยาบาล"/>
        <s v="เครื่องวัดกำลังหลังและขา"/>
        <s v="ค่าคุมงานก่อสร้าง"/>
        <s v="ค่าจ้างทำความสะอาด"/>
        <s v="เครื่องถ่ายภาพเจลฯ"/>
        <s v="เครื่องทำแห้งภายใต้ความเย็นและสูญญากาศ"/>
        <s v="ค่าเช่าบ้านข้าราชการ"/>
        <s v="ค่าวัสดุงานบ้านงานครัว"/>
        <s v="อ่างน้ำมันควบคุมอุณหภูมิ"/>
        <s v="ค่าครองชีพชั่วคราวลูกจ้างประจำ"/>
        <s v="เงินอุดหนุนโครงการอาสาพัฒนาชนบท"/>
        <s v="คชจ.เดินทางในประเทศ-ค่าเบี้ยเลี้ยง"/>
        <s v="คชจ.เดินทางไปราชการ-ค่าเบี้ยเลี้ยง"/>
        <s v="ตู้บ่มเพาะเชื้อภายใต้ก๊าซคาร์บอนไดออกไซด์"/>
        <s v="ระบบฐานข้อมูลเพื่อการบริหารจัดการของมหาวิทยาลัย"/>
        <s v="ค่าจ้างเหมาบริการ"/>
        <s v="เครื่องเขย่าแบบวงกลม"/>
        <s v="โต๊ะทำงานเหล็ก 4 ฟุต"/>
        <s v="โต๊ะประชุม 8-10 ที่นั่ง"/>
        <s v="ค่าเช่าบ้านชาวต่างประเทศ"/>
        <s v="ชุดเครื่องสียงประจำห้องประชุมใหญ่"/>
        <s v="เครื่องวิเคราะห์สารโดยใช้แสงอินฟราเรด"/>
        <s v="ค่าเบี้ยประกันภัย"/>
        <s v="ทีวีจอแบนพร้อมขายึด"/>
        <s v="เครื่องกวนให้ความร้อน"/>
        <s v="รถเข็นของแบบตาข่าย 4 ด้าน"/>
        <s v="เก้าอี้ฝึกดัมเบลแบบปรับระดับได้"/>
        <s v="ค่าตอบแทนนอกเหนือจากเงินเดือนผู้บริหาร"/>
        <s v="เงินอุดหนุนค่าใช้จ่ายโครงการสนับสนุนทุนการศึกษาต่อระดับปริญญาตรีในประเทศ"/>
        <s v="ค่าวัสดุการเกษตร"/>
        <s v="เครื่องฉายภาพทึบแสง"/>
        <s v="เครื่องกวนสารด้วยแม่เหล็ก"/>
        <s v="เครื่องวัดความเป็นกรดด่าง"/>
        <s v="เครื่องวิเคราะห์หาความชื้น"/>
        <s v="จักรยานออกกำลังกาบแบบวัดพลังงานได้"/>
        <s v="ปรับปรุงระบบจราจรและไฟ้ฟ้าแสงสว่าง"/>
        <s v="เงินประจำตำแหน่งผู้บริหารที่ไม่มีวาระ"/>
        <s v="เครื่องให้การรักษาด้วยคลื่นอัลตร้าซาวด์ร่วมกับกระแสไฟฟ้า"/>
        <s v="ปั๊มสูญญากาศ"/>
        <s v="เงินอุดหนุนการผลิตแพทย์เพิ่ม"/>
        <s v="คชจ.เดินทางไปราชการ-ค่ายานพาหนะ"/>
        <s v="ค่าใช้จ่ายเดินทางไปราชการ-ค่าพาหนะ"/>
        <s v="ค่าใช้จ่ายเดินทางไปราชการ-ค่าที่พัก"/>
        <s v="โต๊ะปฎิบัติการติดผนัง"/>
        <s v="เตียงไม้มาตรฐานชนิดเตี้ย"/>
        <s v="เงินประจำตำแหน่งผู้บริหารไม่มีวาระ"/>
        <s v="ปรุบปรุงด้านสถาปัตยกรรมและเพิ่มพื้นที่ใช้สอยฯ"/>
        <s v="ชุดฉากกั้นห้อง"/>
        <s v="ค่าวัสดุยานพาหนะฯ"/>
        <s v="คชจ.ไปราชการ-ค่าพาหนะ"/>
        <s v="ชุดถังใส่ไนโตรเจนเหลว"/>
        <s v="เครื่องแยกสารด้วยกระแสไฟฟ้า"/>
        <s v="ตู้เย็น"/>
        <s v="ตู้อบความร้อน"/>
        <s v="เครื่องชั่ง 4 ตำแหน่ง"/>
        <s v="เครื่องเขย่าสารละลายแนวตั้ง"/>
        <s v="เครื่องอ่านปฎิกริยาบนไมโครเพลท"/>
        <s v="เงินอุดหนุนโครงการทำนุบำรุงศิลปวัฒนธรรม"/>
        <s v="เงินอุดหนุรโครงการทำนุบำรุงศิลปวัฒนธรรม"/>
        <s v="เงินอุดหนุนสำหรับโครงการมหาวิทยาลัยกับชุมชนเพื่อการบริการวิชาการและพัฒนาสังคมแบบยั่งยืน"/>
        <s v="กล้องจุลทรรศน์หัวกลม"/>
        <s v="ค่าใช้จ่ายในการประชุม"/>
        <s v="ชุดโต๊ะทำงานพร้อมเก้าอี้"/>
        <s v="เครื่องคอมพิวเตอร์แม่ข่าย"/>
        <s v="ชุดอุปกรณ์ดูดถ่ายสารอัตโนมัติ"/>
        <s v="เครื่องวัดการดูดกลืนแสงช่วงยูวี-วิสิเบิ้ลฯ"/>
        <s v="เงินอุดหนุนค่าใช้จ่ายโครงการพัฒนากำลังคนด้านมนุษยศาสตร์และสังคมศาสตร์"/>
        <s v="เงินอุดหนุนโครงการมหาวิทยาลัยกับชุมชนเพื่อการบริการวิชาการและพัฒนาสังคมแบบยั่งยืน"/>
        <s v="เครื่องกำเนิดไฟฟ้า"/>
        <s v="เครื่องแก๊สโครมาโทกราฟี"/>
        <s v="อาคารเฉลิมพระเกียรติ 84 พรรษา"/>
        <s v="เครื่องเขย่าสารโดยใช้เสียงความถี่สูง"/>
        <s v="ค่าเครื่องแบบนักเรียน"/>
        <s v="บาร์คู่ขนานสำหรับเดิน"/>
        <s v="ชุดคอมพิวเตอร์พร้อมเครื่องพิมพ์"/>
        <s v="ค่าตอบแทนเงินเดือนเต็มขั้นข้าราชการ"/>
        <s v="เครื่องทดสอบและบริหารกล้ามเนื้อเหยียดศอก"/>
        <s v="จักรยานวัดสมรรถภาพ"/>
        <s v="ตู้แช่อุณหภิมิต่ำ-86 อวศา"/>
        <s v="ค่าตอบแทนนอกเหนือจากเงินเดือน"/>
        <s v="ชุดออกกำลังกายฯ"/>
        <s v="ตู้เก็บเครื่องแก้ว"/>
        <s v="ปรับปรุงกลุ่มอาคารชุดพักอาศัย"/>
        <s v="ค่าตอบแทนนอกเหนือจากเงินเดือน ระดับ 8 "/>
        <s v="เครื่องวัดแรงบีบมือ"/>
        <s v="เคาร์เตอร์พร้อมเก้าอี้บาร์"/>
        <s v="คชจ.ไปราชการ-ค่าเบี้ยเลี้ยง"/>
        <s v="เครื่องสลับควบคุมเซิร์ฟเวอร์"/>
        <s v="ค่าครุภัณฑ์วิทยาศาสตร์และการแพทย์"/>
        <s v="ม้าเอียงโค้งฝึกกล้ามเนื้อหน้าท้อง"/>
        <s v="ค่าใช้จ่ายเดินทางไปราชการ-ค่าใช้จ่ายอื่นๆ"/>
        <s v="เครื่องทดสอบและบริหารกล้ามเนื้อเหยียดข้อเข่า"/>
        <s v="ไมโครเพลทรีดเดอร์"/>
        <s v="เงินประจำตำแหน่งผู้บริหาร"/>
        <s v="ค่าวัสดุกีฬา"/>
        <s v="อาคารศูนย์การศึกษาและวิจัยทางการแพทย์"/>
        <s v="เงินอุดหนุนเป็นค่าใช้จ่ายโครงการแนะแนวทางการศึกษา"/>
        <s v="ค่าของที่ระลึก"/>
        <s v="ค่าปฎิบัติงานนอกเวลา"/>
        <s v="ตู้ 2 บาน อะคริลิค"/>
        <s v="เงินอุดหนุนการวิจัย"/>
        <s v="ค่าตอบแทนคุมงานก่อสร้าง"/>
        <s v="คชจ.เดินทางในประเทศ-ค่าพาหนะ"/>
        <s v="เครื่องวัดความหนืดแบบรวดเร็ว"/>
        <s v="ค่าใช้จ่ายลงทะเบียนอบรม"/>
        <s v="เครื่องเหวี่ยงสารให้ตกตะกอน"/>
        <s v="เครื่องฝึกกล้ามเนื้อหลังส่วนบน"/>
        <s v="ชุดเครื่องมือพื้นฐานงานฟาร์มการเกษตร"/>
        <s v="ตู้แช่เย็น 2 ประตู"/>
        <s v="ชุดควบคุมสภาวะแวดล้อม"/>
        <s v="เครื่องปั่นทางธนาคารเลือด"/>
        <s v="โต๊ะโค้งวางเครื่องมือแพทย์"/>
        <s v="โครงการปรับปรุงภูมิทัศน์โดยรอบฯ"/>
        <s v="เงินอุดหนุนโครงการเตรียมความพร้อมสู่ประชาคมอาเซียน"/>
        <s v="ค่าวัสดุโรงงาน"/>
        <s v="ค่าอุปกรณ์การเรียน"/>
        <s v="เงินเดือนเต็มขั้นลูกจ้างประจำ"/>
        <s v="โครงการปรับปรุงอาคารสำนักงานอธิการบดีและระบบป้าย"/>
        <s v="ตู้บ่มเชื้อ"/>
        <s v="รอกคู่เหนือศีรษะ"/>
        <s v="เก้าอี้ฝึกกล้ามเนื้อหน้าท้อง"/>
        <s v="เครื่องวัดการดูดกลืนแสงช่วงยูวีวิสิเบิ้ลชนิดลำแสงคู่"/>
        <s v="เงินอุดหนุนโครงการพัฒนาศักยภาพบุคลากรด้านการท่องเที่ยว"/>
        <s v="เครื่องจ่ายของเหลว"/>
        <s v="ปรับปรุงโรงอาหารกลาง"/>
        <s v="ค่าซ่อมแซมและบำรุงรักษา"/>
        <s v="เครื่องตรวจวัดทางเคมีไฟฟ้า"/>
        <s v="ค่าวัสดุอื่นๆ"/>
        <s v="ค่าเบี้ยประชุม"/>
        <s v="ค่าวัสดุเครื่องแต่งกาย"/>
        <s v="เครื่องแก๊สโครมาโตกราฟ"/>
        <s v="ค่าตรองชีพชั่วคราวลูกจ้างประจำ"/>
        <s v="กล้องจุลทรรศน์หัวตั้งชนิด 3 กระบอกตา"/>
        <s v="ค่าตอบแทนสำหรับกำลังคนด้านสาธารณสุข (พตส.)"/>
        <s v="ค่าตอบแทนนอกเหนือจากเงินเดือนระดับ 8 ชำนาญการ"/>
        <s v="ตู้แช่เยือกแข็ง"/>
        <s v="อุปกรณ์กระจายสัญญาณ"/>
        <s v="ระบบเสียง/ภาพในห้องประชุม"/>
        <s v="ค่าตอบแทนผู้บริหารที่มีวาระ"/>
        <s v="เงินอุดหนุนการผลิตพยาบาลเพิ่ม"/>
        <s v="สิ่งก่อสร้างที่มีราคาต่อหน่วยต่ำกว่า 10 ล้านบาท"/>
        <s v="เครื่องกระจายสัญญาณไวเลส"/>
        <s v="ค่าตอบแทนนอกเหนือจากเงินเดือนข้าราชการระดับ 8"/>
        <s v="ค่าตอบแทนเงินเพิ่มพิเศษแพทย์ พยาบาล เจ้าหน้าที่อื่น (พตส.)"/>
        <s v="ค่าลงทะเบียนอบรม"/>
        <s v="ค่าเช่าเบ็ดเตล็ด"/>
        <s v="เครื่องทำน้ำแข็ง"/>
        <s v="ค่าเช่าบ้านชาว ตปท."/>
        <s v="ตู้บ่มเชื้อแบบเขย่า"/>
        <s v="อิเลกโทรโฟรีซีสในแนวนอน"/>
        <s v="เงินประจำตำแหน่งวิชาชีพเฉพาะ"/>
        <s v="ชุดเครื่องมือระบุพิกัดทางภูมิศาสตร์"/>
        <s v="เงินอุดหนุนสำหรับโครงการอาสาพัฒนาชนบท"/>
        <s v="ค่าวัสดุดนตรี"/>
        <s v="เครื่องวัดไขมันใต้ผิวหนัง"/>
        <s v="ชุดโต๊ะเก้าอี้ประจำห้องสัมมนา"/>
        <s v="เงินอุดหนุนโครงการบริการวิชาการแก่ชุมชน"/>
        <s v="ชุดเครื่องมือสำหรับทำโปรตีนอิเลคโตรโฟเรซีส"/>
        <s v="เงินอุดหนุนสำหรับโครงการประชุมวิชาการระดับชาติและระดับนานาชาติ"/>
        <s v="เคริองวัดสีฯ"/>
        <s v="เครื่องทำน้ำร้อน-เย็น"/>
        <s v="คชจ.ไปราชการ-ค่าที่พัก"/>
        <s v="ตู้ปลอดเชื้อปล่อยลมในแนวนอน"/>
        <s v="คชจ.เดินทางในประเทศ-ค่าใช้จ่ายอื่นๆ"/>
        <s v="คชจ.เดินทางไปราชการ-ค่าใช้จ่ายอื่นๆ"/>
        <s v="ตู้อบลมเย็น"/>
        <s v="เครื่องทำน้ำบริสุทธิ์"/>
        <s v="ชุดล้างตัวล้างตาฉุกเฉิน"/>
        <s v="ปรับปรุงสายไฟฟ้าและสายสัญญาณ"/>
        <s v="เครื่องวิเคราะห์องค์ประกอบน้ำนม"/>
        <s v="ชุดเครื่องนับจำนวนอนุภาคขนาดเล็ก"/>
        <s v="เงินอุดหนุนโครงการปฎิรูปหลักสูตรสื่อฯ"/>
        <s v="ชุดทดลองการแยกด้วยเครื่องกรอง"/>
        <s v="ชุดเครื่องมือวัดสัญญาณทางไฟฟ้า"/>
        <s v="เครื่องบ่มเขย่าแบบควบคุมอุณหภูมิ"/>
        <s v="เงินอุดหนุนโครงการแนะแนวทางการศึกษา"/>
        <s v="ค่าตอบแทนนอกเหนือจากเงินเดือนชำนาญการ"/>
        <s v="เครื่องทดสอบและบริหารกล้ามเนื้อบริเวณศอกและแขน"/>
        <s v="บาร์เบล"/>
        <s v="ตู้ปลอดเชื้อ"/>
        <s v="เครื่องวัดกรดด่าง"/>
        <s v="ค่าวัสดุยานพาหนะและขนส่ง"/>
        <s v="ค่าวัสดุยายพาหนะและขนส่ง"/>
        <s v="อุปกรณ์ยืดเหยียดกล้ามเนื้อ"/>
        <s v="เครื่องวิเคราะห์ขนาดอนุภาค"/>
        <s v="ค่าตอบแทน พตส."/>
        <s v="ค่าตอบแทนรายเดือน"/>
        <s v="โปรเจคเตอร์พร้อมฉาก"/>
        <s v="เครื่องวัดความจุปอดฯ"/>
        <s v="ปรับปรุงอาคารเรียนรวม 3"/>
        <s v="เคริ่องฆ่าเชื้อด้วยไอน้ำ"/>
        <s v="เครื่องทำให้เซลล์แตกโดยใช้ความดันสูง"/>
        <s v="เงินประจำตำแหน่งผู้บริหารที่ไม่ใช้ข้าราชการ"/>
        <s v="ค่าตอบแทนอื่นๆ"/>
        <s v="อ่างควบคุมอุณหภูมิ"/>
        <s v="ค่าประชาสัมพันธ์และสิ่งพิมพ์"/>
        <s v="เตียงสำหรับดัดดึงข้อต่อและกระดูก"/>
        <s v="เครื่องวัดสีผลิตภัณฑ์เครื่องสำอางและยา"/>
        <s v="ค่าวัสดุยานพาหนะและการขนส่ง"/>
        <s v="เครื่องปั่นเหวียงควบอุณหภูมิ"/>
        <s v="โต๊ะวางเครื่องมือแพทย์สแตนเลส"/>
        <s v="ค่าบริการไปรษณีย์โทรเลขและขนส่ง"/>
        <s v="เครื่องให้การรักษาด้วยคลื่นอัลตร้าซาวด์"/>
        <s v="เครื่องให้การรักษาด้วยไฟฟ้าชนิดคลื่นสั่น"/>
        <s v="ค่าวัสดุอิ่น"/>
        <s v="คชจ.ไปราชการ-ค่าใช้จ่ายอื่น"/>
        <s v="ชุดเครื่องมือเก็บตัวอย่างน้ำและวิเคราะห์ตุณภาพน้ำ"/>
        <s v="ชุดโซฟา"/>
        <s v="ตู้ Locker"/>
        <s v="เครื่องสำรองไฟฟ้า"/>
        <s v="กระจกเงาแบบมีฐานล้อติด"/>
        <s v="ค่าอาหารทำการนอกเวลาราชการ"/>
        <s v="ค่าตอบแทนเพิ่มพิเศษสาขาขาดแคลน"/>
        <s v="เครื่องเพาะเลี้ยงแบคทีเรียแบบไม่ต้องการออกซิเจน"/>
        <s v="ค่าหนังสือเรียน"/>
        <s v="ค้าจ้างเหมาบริการ"/>
        <s v="ค่าจัดหารถประจำตำแหน่ง"/>
        <s v="เครื่องเตรียมเนื้อเยื่อ"/>
        <s v="เครื่องเหวี่ยงแบบ Swing out"/>
        <s v="ค่าใช้จ่ายในการเดินทางไปราชการ"/>
        <s v="ค่าตอบแทนเงินเดือนเต็มขั้นลูกจ้างประจำ"/>
        <s v="เครื่องมือสำหรับบันทึกและพิมพ์ภาพแถบสารฯ"/>
        <s v="เงินอุดหนุนโครงการพัฒนาศักยภาพบุคลากรด้านการท่องเที่ยง"/>
        <s v="กล้องวงจรปิดอินฟาเรด"/>
        <s v="ปรับปรุงอาคารเรียนรวม 2"/>
        <s v="เครื่องกังหันตีอากาศน้ำเสีย"/>
        <s v="เครี่องทำความสะอาดเครื่องมือโดยใช้คลื่นความถี่สูง"/>
        <s v="เตาเผา"/>
        <s v="เครื่องบันทึกข้อมูล"/>
        <s v="เงินอุดหนุนสำหรับโครงการบริการวิชาการแก่ชุมชน"/>
        <s v="เครื่องดึงคอและหลัง"/>
        <s v="ปรับปรุงระบบโทรศัพท์"/>
        <s v="โครงการอาสาพัฒนาชนบท"/>
        <s v="ค่าวัสดุไฟฟ้าและวิทยุ"/>
        <s v="ค่าเช่าอสังหาริมทรัพย์"/>
        <s v="งบอุดหนุนค่าใช้จ่ายบุคลากร"/>
        <s v="ค่าใช่จ่ายบุคลากร อัตราเดิม"/>
        <s v="ค่าใช้จ่ายในการเดินทางต่างประเทศ"/>
        <s v="โครงการพัฒนากำลังคนด้านมนุษยศาสตร์ฯ"/>
        <s v="ปรับปรุงสนามฟุตบอลบริเวณหอพักนักศึกษา"/>
        <s v="เครื่องสกัดไขมัน"/>
        <s v="คชจ.บุคลากร อัตราเดิม"/>
        <s v="ชุดอุปกรณ์ภาพและเสียง"/>
        <s v="เงินประจำตำแหน่งผู้บริหารที่มีวาระ"/>
        <s v="ชุดอุปกรณ์การสอนด้านการออกแบบเซรามิก"/>
        <s v="ค่าตอบแทนวิทยากร"/>
        <s v="ตู้ปฎิบัติการปลอดเชื้อ"/>
        <s v="ค่าวัสกุโฆษณาและเผยแพร่"/>
        <s v="ค่าวัสดุโฆษณาและเผยแพร่"/>
        <s v="เครื่องเคลื่อนย้ายโปรตีนแบบกึ่งแห้ง"/>
        <s v="ค่าไฟฟ้า"/>
        <s v="เครื่องเขย่า"/>
        <s v="ระบบโทรศัพท์แบบ VOIP"/>
        <s v="ตู้แข่แข็งอุณหภูมิติดลบ"/>
        <s v="บันไดเข้ามุมสำหรับฝึกก้าว"/>
        <s v="เครื่องทดสอบและบริหารกล้ามเนื้องอข้อเข่า"/>
        <s v="ชุดโต๊ะประชุมพร้อมเก้าอี้"/>
        <s v="ค่าวัสดุสำรวจ"/>
        <s v="เครื่องดูดความชื้น"/>
        <s v="ค่าบริการสื่อสารและโทรคมนาคม"/>
        <s v="ปรับปรุงอาคารปฎิบัติการเทคโนโลยีชีวภาพฯ"/>
        <s v="เครื่องวิเคราะห์เยื่อใยแบบกึ่งอัตโนมัติ"/>
        <s v="เครื่องระเหย"/>
        <s v="ชุดตู้บานเลื่อน"/>
        <s v="ค่าวัสดุก่อสร้าง"/>
        <s v="เครื่องวัดออสโมลาริตี้"/>
        <s v="เงินขวัญถุง (อ.กิติพร)"/>
        <s v="เครื่องปั๊มน้ำเครื่องยนต์แรงสูง"/>
        <s v="ค่าตอบแทนนอกเหนือจากเงินเดือน ระดับ 8 ชำนาญการ"/>
        <s v="เงินอุดหนุนค่าใช้จ่ายโครงการปฎิรูปหลักสูตร สื่อและการจัดการเรียนการสอนเพื่อยกระดับคุณภาพการศึกษา"/>
        <s v="เครื่องโทรสาร"/>
        <s v="เครื่องอ่านบาร์โค๊ด"/>
        <s v="เครื่องไมโครเอนแคปซูเลเตอร์"/>
        <s v="ค่าตอนแทนเงินเพิ่มพิเศษสาขาขาดแคลน"/>
        <s v="ค่าตอบแทนเงินเพิ่มพิเศษสาขาขาดแคลน"/>
        <s v="เครื่องให้การรักษาโดยใช้กระแสไฟฟ้า"/>
        <s v="เครื่องสำหรับวิเคราะห์ปริมาณสารด้วยคลื่นแสงฯ"/>
        <s v="ถังออกซิเจน 6 คิว"/>
        <s v="เงินประจำตำแหน่งนายกสภา"/>
        <s v="เครื่องวัดการดูดกลืนแสงฯ"/>
        <s v="เครื่องวัดความอ่อนตัวด้านหน้า"/>
        <s v="ชุดอุปกรณ์การสอนด้านการออกแบบสิ่งทอและแฟชั่น"/>
        <s v="ค่าวิทยากร"/>
        <s v="ตู้เก็บสารเคมีแบบแยก"/>
        <s v="เครื่องแยกชนิดและปริมาณสารฯ"/>
        <s v="ชุดเครื่องปั่นเหวี่ยงแบบตั้งโต๊ะ"/>
        <s v="เงินประจำตำแหน่งวิชาการผู้บริหาร"/>
        <s v="เงินอุดหนุนสำหรับโครงการแนะแนวทางการศึกษา"/>
        <s v="ค่าไฟฟ้า "/>
        <s v="ชุดโต๊ะรับรอง"/>
        <s v="ชุดฝึกกล้ามเนื้อรวม"/>
        <s v="เครื่องโฮโมจิไนเซอร์"/>
        <s v="ชุดคอมพิวเตอร์ตั้งโต๊ะ"/>
        <s v="เครื่องแก๊สโครมาโทกราฟฯ"/>
        <s v="ชุดถ่ายภาพเจลพร้อมซอฟแวร์"/>
        <s v="เงินประจำตำแหน่งผู้บริหารที่ไม่มีสาระ"/>
        <s v="ชุดเครื่องมือพื้นฐานวิทยาการมล็ดพันธุ์"/>
        <s v="เครื่องมือวิเคราะห์หาปริมาณธาตุและโลหะฯ"/>
        <s v="เงินอุดหนุนการศึกษาสำหรับนักศึกษาคณะเภสัชศาสตร์"/>
        <s v="อาคารจ่ายกลาง"/>
        <s v="เครื่อง Hotplate"/>
        <s v="เงินประจำตำแหน่ง"/>
        <s v="เม็ดเหล็กในถุงหนังฯ"/>
        <s v="เงินเดือนเต็มขั้นข้าราชการ"/>
        <s v="อุปกรณ์สำหรับจัดเก็บข้อมูลภายนอก"/>
        <s v="ค่าตอบแทนนอกเหนือจากเงินเดือนระดับ 8 ขึ้นไป"/>
        <s v="เครื่องอัลต้าโซนิก"/>
        <s v="เครื่องดูดสารเคมีอัตโนมัติ"/>
        <s v="ค่าตอบแทนผู้บริหารที่มีวาระ "/>
        <s v="คชจ.เดินทางในประเทศ-ค่าที่พัก"/>
        <s v="คชจ.เดินทางไปราชการ-ค่าที่พัก"/>
        <s v="เงินอุดหนุนโครงการพัฒนากำลังคนด้านวิทยาศาสตร์"/>
        <s v="เงินอุดหนุนเป็นค่าใช้จ่ายโครงการทุนการศึกษาเฉลิมราชกุมารี"/>
        <s v="ชุดเครื่องโครมาโตกราฟีวิเคราะห์และแยกสารโดยใช้ความดันสูง (HPLC)"/>
        <s v="เงินอุดหนุนเป็นค่าใช้จ่ายโครงการพัฒนากำลังคนด้านวิทยาศาสตร์ ระยะที่ 2"/>
      </sharedItems>
    </cacheField>
    <cacheField name="ประเภทรายจ่าย">
      <sharedItems containsBlank="1" containsMixedTypes="0" count="25">
        <s v="ที่ดิน/สิ่งก่อสร้าง"/>
        <s v="ค่าจ้างชั่วคราว"/>
        <s v="ค่าใช้สอย"/>
        <s v="เงินอุดหนุนทั่วไป"/>
        <s v="ค่าสาธารณูปโภค"/>
        <s v="ค่าตอบแทน"/>
        <s v="ค่าวัสดุ"/>
        <s v="เงินเดือน"/>
        <s v="ค่าจ้างประจำ"/>
        <m/>
        <s v="บริการวิชาการ"/>
        <s v="เบิกแทน"/>
        <s v="ค่าครุภัณฑ์การศึกษา"/>
        <s v="วิจัยเพื่อสร้างองค์ความรู้"/>
        <s v="เงินขวัญถุง"/>
        <s v="งบกลาง"/>
        <s v="ผลิตแพทย์และพยาบาลเพิ่ม"/>
        <s v="ที่ดินสิ่งก่อสร้าง"/>
        <s v="ทำนุบำรุงศิลปวัฒนธรรม"/>
        <s v="ค่าครุภัณฑ์"/>
        <s v="วิจัยเพื่อถ่ายทอดเทคโนโลยี"/>
        <s v="ต่าตอบแทน"/>
        <s v="เงินอุดหนุน"/>
        <s v="การสนับสนุนค่าใช้จ่ายในการจัดการศึกษาขั้นพื้นฐาน"/>
        <s v="เงินประจำตำแหน่ง"/>
      </sharedItems>
    </cacheField>
    <cacheField name="หมวดรายจ่าย">
      <sharedItems containsBlank="1" containsMixedTypes="0" count="11">
        <s v="งบลงทุน"/>
        <s v="งบบุคลากร"/>
        <s v="งบดำเนินงาน"/>
        <s v="เงินอุดหนุน"/>
        <m/>
        <s v="บริการวิชาการ"/>
        <s v="วิจัยสร้างองค์ความรู้"/>
        <s v="ทำนุบำรุงศิลปวัฒนธรรม"/>
        <s v="ผลิตแพทย์เพิ่ม"/>
        <s v="วิจัยเพื่อถ่ายทอดเทคโนโลยี"/>
        <s v="เงินอุดหนุนทั่วไป"/>
      </sharedItems>
    </cacheField>
    <cacheField name="เดือน">
      <sharedItems containsSemiMixedTypes="0" containsString="0" containsMixedTypes="0" containsNumber="1" containsInteger="1" count="12">
        <n v="10"/>
        <n v="5"/>
        <n v="2"/>
        <n v="6"/>
        <n v="7"/>
        <n v="1"/>
        <n v="3"/>
        <n v="8"/>
        <n v="9"/>
        <n v="11"/>
        <n v="4"/>
        <n v="12"/>
      </sharedItems>
    </cacheField>
    <cacheField name="หมายเหตุ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e_คชจ_มอบ_255510"/>
  </cacheSource>
  <cacheFields count="9">
    <cacheField name="รหัสผลผลิตย่อย">
      <sharedItems containsMixedTypes="0"/>
    </cacheField>
    <cacheField name="ผลผลิต">
      <sharedItems containsMixedTypes="0"/>
    </cacheField>
    <cacheField name="คณะ/หน่วยงาน">
      <sharedItems containsMixedTypes="0"/>
    </cacheField>
    <cacheField name="ฎีกา">
      <sharedItems containsMixedTypes="0"/>
    </cacheField>
    <cacheField name="จำนวนเงิน">
      <sharedItems containsSemiMixedTypes="0" containsString="0" containsMixedTypes="0" containsNumber="1"/>
    </cacheField>
    <cacheField name="รายจ่าย">
      <sharedItems containsBlank="1" containsMixedTypes="0" count="18">
        <s v="บำเหน็จ"/>
        <s v="ค่าศึกษาบุตร"/>
        <s v="ค่ารักษาพยาบาล"/>
        <s v="เงินชดเชย กบข."/>
        <s v="เงินสมทบ กบข."/>
        <s v="เงินสมทบ กสจ."/>
        <m/>
        <s v="บำเหน็จและเงินทำขวัญ"/>
        <s v="ค่ารักษาพยาบาลผู้รับบำนาญ"/>
        <s v="ค่ารักษาพยาบาลข้าราชการบำนาญ"/>
        <s v="บำเหน็จตกทอด"/>
        <s v="เงินช่วยเหลือพิเศษกรณีเสียชีวิต"/>
        <s v="เงินบำเหน็จ"/>
        <s v="เงินรางวัล"/>
        <s v="เงินชดเชยสมาชิก กบข."/>
        <s v="เงินช่วยเหลือกรณีเสียชีวิต"/>
        <s v="เงินช่วยพิเศษ"/>
        <s v="เงินช่วยพิเศษกรณีผู้รับบำนาญ"/>
      </sharedItems>
    </cacheField>
    <cacheField name="ประเภทรายจ่าย">
      <sharedItems containsMixedTypes="0"/>
    </cacheField>
    <cacheField name="หมวดรายจ่าย">
      <sharedItems containsMixedTypes="0"/>
    </cacheField>
    <cacheField name="เดือน">
      <sharedItems containsSemiMixedTypes="0" containsString="0" containsMixedTypes="0" containsNumber="1" containsInteger="1" count="12">
        <n v="10"/>
        <n v="11"/>
        <n v="12"/>
        <n v="6"/>
        <n v="3"/>
        <n v="7"/>
        <n v="8"/>
        <n v="4"/>
        <n v="2"/>
        <n v="9"/>
        <n v="1"/>
        <n v="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4:K47" firstHeaderRow="1" firstDataRow="2" firstDataCol="1" rowPageCount="2" colPageCount="1"/>
  <pivotFields count="12">
    <pivotField axis="axisRow" showAll="0" sortType="ascending">
      <items count="21">
        <item m="1" x="5"/>
        <item m="1" x="13"/>
        <item m="1" x="8"/>
        <item m="1" x="15"/>
        <item m="1" x="11"/>
        <item m="1" x="6"/>
        <item m="1" x="4"/>
        <item m="1" x="19"/>
        <item m="1" x="10"/>
        <item m="1" x="14"/>
        <item m="1" x="9"/>
        <item x="2"/>
        <item x="3"/>
        <item x="0"/>
        <item x="1"/>
        <item m="1" x="12"/>
        <item m="1" x="7"/>
        <item m="1" x="16"/>
        <item m="1" x="18"/>
        <item m="1" x="17"/>
        <item t="default"/>
      </items>
    </pivotField>
    <pivotField axis="axisRow" showAll="0">
      <items count="336">
        <item m="1" x="297"/>
        <item m="1" x="33"/>
        <item m="1" x="68"/>
        <item m="1" x="135"/>
        <item m="1" x="66"/>
        <item m="1" x="318"/>
        <item m="1" x="60"/>
        <item m="1" x="90"/>
        <item m="1" x="11"/>
        <item m="1" x="74"/>
        <item m="1" x="140"/>
        <item m="1" x="209"/>
        <item m="1" x="279"/>
        <item m="1" x="174"/>
        <item m="1" x="157"/>
        <item m="1" x="101"/>
        <item m="1" x="238"/>
        <item m="1" x="210"/>
        <item m="1" x="280"/>
        <item m="1" x="168"/>
        <item m="1" x="45"/>
        <item m="1" x="294"/>
        <item m="1" x="133"/>
        <item m="1" x="230"/>
        <item m="1" x="156"/>
        <item m="1" x="170"/>
        <item m="1" x="21"/>
        <item m="1" x="94"/>
        <item m="1" x="234"/>
        <item m="1" x="151"/>
        <item m="1" x="331"/>
        <item m="1" x="323"/>
        <item m="1" x="115"/>
        <item m="1" x="22"/>
        <item m="1" x="212"/>
        <item m="1" x="203"/>
        <item m="1" x="15"/>
        <item m="1" x="167"/>
        <item m="1" x="307"/>
        <item m="1" x="154"/>
        <item m="1" x="260"/>
        <item m="1" x="322"/>
        <item m="1" x="69"/>
        <item m="1" x="137"/>
        <item m="1" x="205"/>
        <item m="1" x="222"/>
        <item m="1" x="84"/>
        <item m="1" x="215"/>
        <item m="1" x="190"/>
        <item m="1" x="328"/>
        <item m="1" x="99"/>
        <item m="1" x="70"/>
        <item m="1" x="267"/>
        <item m="1" x="283"/>
        <item m="1" x="200"/>
        <item m="1" x="255"/>
        <item m="1" x="79"/>
        <item m="1" x="186"/>
        <item m="1" x="150"/>
        <item m="1" x="81"/>
        <item m="1" x="17"/>
        <item m="1" x="278"/>
        <item m="1" x="89"/>
        <item m="1" x="57"/>
        <item m="1" x="129"/>
        <item m="1" x="198"/>
        <item m="1" x="264"/>
        <item m="1" x="326"/>
        <item m="1" x="291"/>
        <item m="1" x="221"/>
        <item m="1" x="139"/>
        <item m="1" x="118"/>
        <item m="1" x="258"/>
        <item m="1" x="143"/>
        <item m="1" x="146"/>
        <item m="1" x="208"/>
        <item m="1" x="107"/>
        <item m="1" x="148"/>
        <item m="1" x="28"/>
        <item m="1" x="8"/>
        <item m="1" x="272"/>
        <item m="1" x="27"/>
        <item m="1" x="300"/>
        <item m="1" x="14"/>
        <item m="1" x="227"/>
        <item m="1" x="62"/>
        <item m="1" x="18"/>
        <item m="1" x="119"/>
        <item m="1" x="113"/>
        <item m="1" x="39"/>
        <item m="1" x="127"/>
        <item m="1" x="92"/>
        <item m="1" x="181"/>
        <item m="1" x="312"/>
        <item m="1" x="44"/>
        <item m="1" x="55"/>
        <item m="1" x="132"/>
        <item m="1" x="50"/>
        <item m="1" x="248"/>
        <item m="1" x="237"/>
        <item m="1" x="317"/>
        <item m="1" x="112"/>
        <item m="1" x="180"/>
        <item m="1" x="306"/>
        <item m="1" x="228"/>
        <item m="1" x="245"/>
        <item m="1" x="108"/>
        <item m="1" x="34"/>
        <item m="1" x="175"/>
        <item m="1" x="38"/>
        <item m="1" x="218"/>
        <item m="1" x="159"/>
        <item m="1" x="298"/>
        <item m="1" x="47"/>
        <item m="1" x="289"/>
        <item m="1" x="61"/>
        <item m="1" x="292"/>
        <item m="1" x="244"/>
        <item m="1" x="182"/>
        <item m="1" x="313"/>
        <item m="1" x="91"/>
        <item m="1" x="330"/>
        <item m="1" x="223"/>
        <item m="1" x="188"/>
        <item m="1" x="71"/>
        <item m="1" x="138"/>
        <item m="1" x="266"/>
        <item m="1" x="320"/>
        <item m="1" x="242"/>
        <item m="1" x="145"/>
        <item m="1" x="153"/>
        <item m="1" x="32"/>
        <item m="1" x="111"/>
        <item m="1" x="262"/>
        <item m="1" x="302"/>
        <item m="1" x="73"/>
        <item m="1" x="110"/>
        <item m="1" x="178"/>
        <item m="1" x="25"/>
        <item m="1" x="192"/>
        <item m="1" x="247"/>
        <item m="1" x="106"/>
        <item m="1" x="316"/>
        <item m="1" x="63"/>
        <item m="1" x="78"/>
        <item m="1" x="42"/>
        <item m="1" x="126"/>
        <item m="1" x="98"/>
        <item m="1" x="270"/>
        <item m="1" x="122"/>
        <item m="1" x="165"/>
        <item m="1" x="134"/>
        <item m="1" x="67"/>
        <item m="1" x="19"/>
        <item m="1" x="102"/>
        <item m="1" x="324"/>
        <item m="1" x="52"/>
        <item m="1" x="301"/>
        <item m="1" x="166"/>
        <item m="1" x="172"/>
        <item m="1" x="48"/>
        <item m="1" x="191"/>
        <item m="1" x="231"/>
        <item m="1" x="116"/>
        <item m="1" x="235"/>
        <item m="1" x="29"/>
        <item m="1" x="64"/>
        <item m="1" x="286"/>
        <item m="1" x="43"/>
        <item m="1" x="76"/>
        <item m="1" x="142"/>
        <item m="1" x="141"/>
        <item m="1" x="226"/>
        <item m="1" x="26"/>
        <item m="1" x="249"/>
        <item m="1" x="183"/>
        <item m="1" x="40"/>
        <item m="1" x="224"/>
        <item m="1" x="308"/>
        <item m="1" x="114"/>
        <item m="1" x="12"/>
        <item m="1" x="93"/>
        <item m="1" x="103"/>
        <item m="1" x="206"/>
        <item m="1" x="256"/>
        <item m="1" x="125"/>
        <item m="1" x="250"/>
        <item m="1" x="319"/>
        <item m="1" x="184"/>
        <item m="1" x="16"/>
        <item m="1" x="296"/>
        <item m="1" x="36"/>
        <item m="1" x="199"/>
        <item m="1" x="251"/>
        <item m="1" x="53"/>
        <item m="1" x="233"/>
        <item m="1" x="303"/>
        <item m="1" x="204"/>
        <item m="1" x="82"/>
        <item m="1" x="30"/>
        <item m="1" x="124"/>
        <item m="1" x="85"/>
        <item m="1" x="274"/>
        <item m="1" x="155"/>
        <item m="1" x="120"/>
        <item m="1" x="271"/>
        <item m="1" x="229"/>
        <item m="1" x="253"/>
        <item m="1" x="239"/>
        <item m="1" x="160"/>
        <item m="1" x="152"/>
        <item m="1" x="164"/>
        <item m="1" x="334"/>
        <item m="1" x="176"/>
        <item m="1" x="281"/>
        <item m="1" x="169"/>
        <item m="1" x="51"/>
        <item m="1" x="202"/>
        <item m="1" x="193"/>
        <item m="1" x="189"/>
        <item m="1" x="20"/>
        <item m="1" x="219"/>
        <item m="1" x="211"/>
        <item m="1" x="290"/>
        <item m="1" x="293"/>
        <item m="1" x="35"/>
        <item m="1" x="109"/>
        <item m="1" x="97"/>
        <item m="1" x="187"/>
        <item m="1" x="321"/>
        <item m="1" x="220"/>
        <item m="1" x="136"/>
        <item m="1" x="275"/>
        <item m="1" x="13"/>
        <item m="1" x="86"/>
        <item m="1" x="232"/>
        <item m="1" x="207"/>
        <item m="1" x="75"/>
        <item m="1" x="37"/>
        <item m="1" x="117"/>
        <item m="1" x="96"/>
        <item m="1" x="163"/>
        <item m="1" x="46"/>
        <item m="1" x="282"/>
        <item m="1" x="259"/>
        <item m="1" x="299"/>
        <item m="1" x="185"/>
        <item m="1" x="100"/>
        <item m="1" x="236"/>
        <item m="1" x="305"/>
        <item m="1" x="49"/>
        <item m="1" x="196"/>
        <item m="1" x="329"/>
        <item m="1" x="310"/>
        <item m="1" x="195"/>
        <item m="1" x="58"/>
        <item m="1" x="177"/>
        <item m="1" x="246"/>
        <item m="1" x="314"/>
        <item m="1" x="56"/>
        <item m="1" x="128"/>
        <item m="1" x="197"/>
        <item m="1" x="263"/>
        <item m="1" x="325"/>
        <item m="1" x="304"/>
        <item m="1" x="327"/>
        <item m="1" x="285"/>
        <item m="1" x="162"/>
        <item m="1" x="241"/>
        <item m="1" x="173"/>
        <item m="1" x="80"/>
        <item m="1" x="123"/>
        <item m="1" x="179"/>
        <item m="1" x="214"/>
        <item m="1" x="257"/>
        <item m="1" x="31"/>
        <item m="1" x="105"/>
        <item m="1" x="277"/>
        <item m="1" x="88"/>
        <item m="1" x="254"/>
        <item m="1" x="131"/>
        <item m="1" x="268"/>
        <item m="1" x="72"/>
        <item m="1" x="147"/>
        <item m="1" x="261"/>
        <item m="1" x="287"/>
        <item m="1" x="201"/>
        <item m="1" x="65"/>
        <item m="1" x="273"/>
        <item m="1" x="252"/>
        <item m="1" x="59"/>
        <item m="1" x="130"/>
        <item m="1" x="149"/>
        <item m="1" x="54"/>
        <item m="1" x="217"/>
        <item m="1" x="315"/>
        <item m="1" x="10"/>
        <item m="1" x="288"/>
        <item m="1" x="295"/>
        <item m="1" x="41"/>
        <item m="1" x="121"/>
        <item m="1" x="194"/>
        <item m="1" x="265"/>
        <item m="1" x="332"/>
        <item m="1" x="83"/>
        <item m="1" x="276"/>
        <item m="1" x="23"/>
        <item m="1" x="144"/>
        <item m="1" x="213"/>
        <item m="1" x="284"/>
        <item m="1" x="24"/>
        <item m="1" x="95"/>
        <item m="1" x="161"/>
        <item m="1" x="269"/>
        <item m="1" x="333"/>
        <item m="1" x="104"/>
        <item m="1" x="171"/>
        <item m="1" x="240"/>
        <item m="1" x="309"/>
        <item m="1" x="87"/>
        <item m="1" x="158"/>
        <item m="1" x="225"/>
        <item m="1" x="77"/>
        <item m="1" x="9"/>
        <item m="1" x="216"/>
        <item m="1" x="243"/>
        <item m="1" x="311"/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axis="axisPage" showAll="0">
      <items count="31">
        <item x="4"/>
        <item x="12"/>
        <item x="2"/>
        <item x="13"/>
        <item x="1"/>
        <item x="5"/>
        <item m="1" x="28"/>
        <item m="1" x="15"/>
        <item x="3"/>
        <item x="7"/>
        <item m="1" x="22"/>
        <item x="10"/>
        <item m="1" x="29"/>
        <item m="1" x="24"/>
        <item h="1" m="1" x="18"/>
        <item x="0"/>
        <item m="1" x="14"/>
        <item m="1" x="20"/>
        <item m="1" x="19"/>
        <item h="1" m="1" x="25"/>
        <item x="9"/>
        <item h="1" m="1" x="26"/>
        <item h="1" m="1" x="21"/>
        <item h="1" m="1" x="16"/>
        <item x="8"/>
        <item x="11"/>
        <item x="6"/>
        <item m="1" x="27"/>
        <item h="1" m="1" x="17"/>
        <item m="1" x="23"/>
        <item t="default"/>
      </items>
    </pivotField>
    <pivotField axis="axisRow" showAll="0">
      <items count="1822">
        <item m="1" x="848"/>
        <item m="1" x="280"/>
        <item m="1" x="308"/>
        <item m="1" x="335"/>
        <item m="1" x="361"/>
        <item m="1" x="387"/>
        <item m="1" x="415"/>
        <item m="1" x="442"/>
        <item m="1" x="471"/>
        <item m="1" x="501"/>
        <item m="1" x="530"/>
        <item m="1" x="558"/>
        <item m="1" x="587"/>
        <item m="1" x="614"/>
        <item m="1" x="642"/>
        <item m="1" x="671"/>
        <item m="1" x="701"/>
        <item m="1" x="731"/>
        <item m="1" x="759"/>
        <item m="1" x="790"/>
        <item m="1" x="820"/>
        <item m="1" x="847"/>
        <item m="1" x="876"/>
        <item m="1" x="904"/>
        <item m="1" x="933"/>
        <item m="1" x="960"/>
        <item m="1" x="986"/>
        <item m="1" x="1013"/>
        <item m="1" x="1042"/>
        <item m="1" x="1069"/>
        <item m="1" x="1095"/>
        <item m="1" x="1121"/>
        <item m="1" x="1147"/>
        <item m="1" x="1175"/>
        <item m="1" x="1203"/>
        <item m="1" x="1232"/>
        <item m="1" x="1259"/>
        <item m="1" x="1285"/>
        <item m="1" x="1309"/>
        <item m="1" x="1336"/>
        <item m="1" x="1365"/>
        <item m="1" x="1392"/>
        <item m="1" x="1422"/>
        <item m="1" x="1451"/>
        <item m="1" x="1479"/>
        <item m="1" x="1508"/>
        <item m="1" x="1535"/>
        <item m="1" x="1563"/>
        <item m="1" x="1591"/>
        <item m="1" x="1620"/>
        <item m="1" x="1648"/>
        <item m="1" x="1678"/>
        <item m="1" x="1707"/>
        <item m="1" x="1734"/>
        <item m="1" x="1761"/>
        <item m="1" x="1789"/>
        <item m="1" x="1815"/>
        <item m="1" x="157"/>
        <item m="1" x="181"/>
        <item m="1" x="203"/>
        <item m="1" x="228"/>
        <item m="1" x="253"/>
        <item m="1" x="279"/>
        <item m="1" x="307"/>
        <item m="1" x="334"/>
        <item m="1" x="360"/>
        <item m="1" x="386"/>
        <item m="1" x="414"/>
        <item m="1" x="441"/>
        <item m="1" x="470"/>
        <item m="1" x="500"/>
        <item m="1" x="529"/>
        <item m="1" x="557"/>
        <item m="1" x="586"/>
        <item m="1" x="613"/>
        <item m="1" x="641"/>
        <item m="1" x="670"/>
        <item m="1" x="700"/>
        <item m="1" x="730"/>
        <item m="1" x="758"/>
        <item m="1" x="789"/>
        <item m="1" x="819"/>
        <item m="1" x="846"/>
        <item m="1" x="875"/>
        <item m="1" x="903"/>
        <item m="1" x="932"/>
        <item m="1" x="959"/>
        <item m="1" x="1012"/>
        <item m="1" x="1041"/>
        <item m="1" x="1094"/>
        <item m="1" x="1120"/>
        <item m="1" x="1146"/>
        <item m="1" x="1174"/>
        <item m="1" x="1202"/>
        <item m="1" x="1231"/>
        <item m="1" x="1258"/>
        <item m="1" x="1284"/>
        <item m="1" x="1308"/>
        <item m="1" x="1335"/>
        <item m="1" x="1364"/>
        <item m="1" x="1391"/>
        <item m="1" x="1421"/>
        <item m="1" x="1450"/>
        <item m="1" x="556"/>
        <item m="1" x="1478"/>
        <item m="1" x="585"/>
        <item m="1" x="1507"/>
        <item m="1" x="612"/>
        <item m="1" x="1534"/>
        <item m="1" x="640"/>
        <item m="1" x="1562"/>
        <item m="1" x="669"/>
        <item m="1" x="1590"/>
        <item m="1" x="699"/>
        <item m="1" x="1619"/>
        <item m="1" x="729"/>
        <item m="1" x="1647"/>
        <item m="1" x="757"/>
        <item m="1" x="1676"/>
        <item m="1" x="787"/>
        <item m="1" x="1705"/>
        <item m="1" x="817"/>
        <item m="1" x="1732"/>
        <item m="1" x="873"/>
        <item m="1" x="1787"/>
        <item m="1" x="901"/>
        <item m="1" x="50"/>
        <item m="1" x="957"/>
        <item m="1" x="78"/>
        <item m="1" x="984"/>
        <item m="1" x="103"/>
        <item m="1" x="1010"/>
        <item m="1" x="129"/>
        <item m="1" x="1039"/>
        <item m="1" x="155"/>
        <item m="1" x="1067"/>
        <item m="1" x="179"/>
        <item m="1" x="1092"/>
        <item m="1" x="201"/>
        <item m="1" x="1118"/>
        <item m="1" x="226"/>
        <item m="1" x="1144"/>
        <item m="1" x="251"/>
        <item m="1" x="1172"/>
        <item m="1" x="277"/>
        <item m="1" x="1200"/>
        <item m="1" x="305"/>
        <item m="1" x="1229"/>
        <item m="1" x="332"/>
        <item m="1" x="1256"/>
        <item m="1" x="358"/>
        <item m="1" x="1282"/>
        <item m="1" x="384"/>
        <item m="1" x="1306"/>
        <item m="1" x="412"/>
        <item m="1" x="439"/>
        <item m="1" x="1362"/>
        <item m="1" x="468"/>
        <item m="1" x="1390"/>
        <item m="1" x="498"/>
        <item m="1" x="1419"/>
        <item m="1" x="527"/>
        <item m="1" x="1448"/>
        <item m="1" x="554"/>
        <item m="1" x="1476"/>
        <item m="1" x="583"/>
        <item m="1" x="1505"/>
        <item m="1" x="610"/>
        <item m="1" x="1532"/>
        <item m="1" x="638"/>
        <item m="1" x="1560"/>
        <item m="1" x="667"/>
        <item m="1" x="1588"/>
        <item m="1" x="697"/>
        <item m="1" x="1617"/>
        <item m="1" x="727"/>
        <item m="1" x="1645"/>
        <item m="1" x="755"/>
        <item m="1" x="1674"/>
        <item m="1" x="785"/>
        <item m="1" x="1704"/>
        <item m="1" x="816"/>
        <item m="1" x="844"/>
        <item m="1" x="1759"/>
        <item m="1" x="872"/>
        <item m="1" x="1786"/>
        <item m="1" x="900"/>
        <item m="1" x="1813"/>
        <item m="1" x="929"/>
        <item m="1" x="48"/>
        <item m="1" x="955"/>
        <item m="1" x="76"/>
        <item m="1" x="982"/>
        <item m="1" x="101"/>
        <item m="1" x="1008"/>
        <item m="1" x="127"/>
        <item m="1" x="1037"/>
        <item m="1" x="153"/>
        <item m="1" x="1065"/>
        <item m="1" x="178"/>
        <item m="1" x="1090"/>
        <item m="1" x="199"/>
        <item m="1" x="1116"/>
        <item m="1" x="224"/>
        <item m="1" x="1142"/>
        <item m="1" x="249"/>
        <item m="1" x="1170"/>
        <item m="1" x="275"/>
        <item m="1" x="1198"/>
        <item m="1" x="303"/>
        <item m="1" x="1227"/>
        <item m="1" x="330"/>
        <item m="1" x="1254"/>
        <item m="1" x="356"/>
        <item m="1" x="1280"/>
        <item m="1" x="382"/>
        <item m="1" x="1304"/>
        <item m="1" x="410"/>
        <item m="1" x="1332"/>
        <item m="1" x="437"/>
        <item m="1" x="1360"/>
        <item m="1" x="466"/>
        <item m="1" x="1388"/>
        <item m="1" x="496"/>
        <item m="1" x="1417"/>
        <item m="1" x="525"/>
        <item m="1" x="1446"/>
        <item m="1" x="552"/>
        <item m="1" x="1474"/>
        <item m="1" x="581"/>
        <item m="1" x="1503"/>
        <item m="1" x="608"/>
        <item m="1" x="1530"/>
        <item m="1" x="636"/>
        <item m="1" x="1558"/>
        <item m="1" x="665"/>
        <item m="1" x="1586"/>
        <item m="1" x="695"/>
        <item m="1" x="1615"/>
        <item m="1" x="725"/>
        <item m="1" x="1643"/>
        <item m="1" x="753"/>
        <item m="1" x="1672"/>
        <item m="1" x="783"/>
        <item m="1" x="1702"/>
        <item m="1" x="814"/>
        <item m="1" x="1730"/>
        <item m="1" x="843"/>
        <item m="1" x="1757"/>
        <item m="1" x="870"/>
        <item m="1" x="1784"/>
        <item m="1" x="898"/>
        <item m="1" x="1811"/>
        <item m="1" x="927"/>
        <item m="1" x="46"/>
        <item m="1" x="953"/>
        <item m="1" x="74"/>
        <item m="1" x="1035"/>
        <item m="1" x="151"/>
        <item m="1" x="1063"/>
        <item m="1" x="176"/>
        <item m="1" x="1088"/>
        <item m="1" x="198"/>
        <item m="1" x="1114"/>
        <item m="1" x="222"/>
        <item m="1" x="1140"/>
        <item m="1" x="247"/>
        <item m="1" x="1168"/>
        <item m="1" x="274"/>
        <item m="1" x="1196"/>
        <item m="1" x="301"/>
        <item m="1" x="1225"/>
        <item m="1" x="328"/>
        <item m="1" x="1252"/>
        <item m="1" x="354"/>
        <item m="1" x="1278"/>
        <item m="1" x="380"/>
        <item m="1" x="408"/>
        <item m="1" x="1330"/>
        <item m="1" x="435"/>
        <item m="1" x="1358"/>
        <item m="1" x="464"/>
        <item m="1" x="1387"/>
        <item m="1" x="494"/>
        <item m="1" x="1415"/>
        <item m="1" x="523"/>
        <item m="1" x="1444"/>
        <item m="1" x="550"/>
        <item m="1" x="1472"/>
        <item m="1" x="579"/>
        <item m="1" x="1501"/>
        <item m="1" x="606"/>
        <item m="1" x="634"/>
        <item m="1" x="1556"/>
        <item m="1" x="663"/>
        <item m="1" x="1584"/>
        <item m="1" x="693"/>
        <item m="1" x="1613"/>
        <item m="1" x="723"/>
        <item m="1" x="1641"/>
        <item m="1" x="751"/>
        <item m="1" x="1670"/>
        <item m="1" x="781"/>
        <item m="1" x="1700"/>
        <item m="1" x="812"/>
        <item m="1" x="1728"/>
        <item m="1" x="841"/>
        <item m="1" x="1755"/>
        <item m="1" x="868"/>
        <item m="1" x="1782"/>
        <item m="1" x="896"/>
        <item m="1" x="1809"/>
        <item m="1" x="925"/>
        <item m="1" x="44"/>
        <item m="1" x="951"/>
        <item m="1" x="72"/>
        <item m="1" x="979"/>
        <item m="1" x="98"/>
        <item m="1" x="1005"/>
        <item m="1" x="124"/>
        <item m="1" x="1033"/>
        <item m="1" x="149"/>
        <item m="1" x="1061"/>
        <item m="1" x="174"/>
        <item m="1" x="1086"/>
        <item m="1" x="1112"/>
        <item m="1" x="220"/>
        <item m="1" x="1138"/>
        <item m="1" x="245"/>
        <item m="1" x="1166"/>
        <item m="1" x="272"/>
        <item m="1" x="1194"/>
        <item m="1" x="299"/>
        <item m="1" x="1223"/>
        <item m="1" x="326"/>
        <item m="1" x="1250"/>
        <item m="1" x="379"/>
        <item m="1" x="1301"/>
        <item m="1" x="406"/>
        <item m="1" x="1328"/>
        <item m="1" x="433"/>
        <item m="1" x="1356"/>
        <item m="1" x="462"/>
        <item m="1" x="1385"/>
        <item m="1" x="492"/>
        <item m="1" x="1413"/>
        <item m="1" x="521"/>
        <item m="1" x="1442"/>
        <item m="1" x="548"/>
        <item m="1" x="1470"/>
        <item m="1" x="577"/>
        <item m="1" x="1499"/>
        <item m="1" x="604"/>
        <item m="1" x="1527"/>
        <item m="1" x="632"/>
        <item m="1" x="1554"/>
        <item m="1" x="661"/>
        <item m="1" x="1582"/>
        <item m="1" x="691"/>
        <item m="1" x="1611"/>
        <item m="1" x="721"/>
        <item m="1" x="1639"/>
        <item m="1" x="750"/>
        <item m="1" x="1668"/>
        <item m="1" x="779"/>
        <item m="1" x="1698"/>
        <item m="1" x="810"/>
        <item m="1" x="1726"/>
        <item m="1" x="839"/>
        <item m="1" x="1753"/>
        <item m="1" x="1780"/>
        <item m="1" x="894"/>
        <item m="1" x="1807"/>
        <item m="1" x="923"/>
        <item m="1" x="42"/>
        <item m="1" x="949"/>
        <item m="1" x="70"/>
        <item m="1" x="977"/>
        <item m="1" x="96"/>
        <item m="1" x="1003"/>
        <item m="1" x="122"/>
        <item m="1" x="1031"/>
        <item m="1" x="147"/>
        <item m="1" x="1059"/>
        <item m="1" x="172"/>
        <item m="1" x="1084"/>
        <item m="1" x="195"/>
        <item m="1" x="1110"/>
        <item m="1" x="218"/>
        <item m="1" x="1136"/>
        <item m="1" x="243"/>
        <item m="1" x="1164"/>
        <item m="1" x="270"/>
        <item m="1" x="1193"/>
        <item m="1" x="297"/>
        <item m="1" x="1221"/>
        <item m="1" x="324"/>
        <item m="1" x="1248"/>
        <item m="1" x="351"/>
        <item m="1" x="1276"/>
        <item m="1" x="377"/>
        <item m="1" x="1299"/>
        <item m="1" x="404"/>
        <item m="1" x="1326"/>
        <item m="1" x="431"/>
        <item m="1" x="1354"/>
        <item m="1" x="460"/>
        <item m="1" x="1383"/>
        <item m="1" x="490"/>
        <item m="1" x="1411"/>
        <item m="1" x="1440"/>
        <item m="1" x="546"/>
        <item m="1" x="1469"/>
        <item m="1" x="576"/>
        <item m="1" x="1498"/>
        <item m="1" x="603"/>
        <item m="1" x="1526"/>
        <item m="1" x="631"/>
        <item m="1" x="1553"/>
        <item m="1" x="660"/>
        <item m="1" x="1581"/>
        <item m="1" x="689"/>
        <item m="1" x="1609"/>
        <item m="1" x="719"/>
        <item m="1" x="1637"/>
        <item m="1" x="748"/>
        <item m="1" x="1666"/>
        <item m="1" x="777"/>
        <item m="1" x="1696"/>
        <item m="1" x="808"/>
        <item m="1" x="1724"/>
        <item m="1" x="837"/>
        <item m="1" x="1751"/>
        <item m="1" x="865"/>
        <item m="1" x="1778"/>
        <item m="1" x="892"/>
        <item m="1" x="1805"/>
        <item m="1" x="921"/>
        <item m="1" x="40"/>
        <item m="1" x="947"/>
        <item m="1" x="68"/>
        <item m="1" x="975"/>
        <item m="1" x="95"/>
        <item m="1" x="1002"/>
        <item m="1" x="120"/>
        <item m="1" x="1029"/>
        <item m="1" x="145"/>
        <item m="1" x="1057"/>
        <item m="1" x="170"/>
        <item m="1" x="1082"/>
        <item m="1" x="193"/>
        <item m="1" x="1108"/>
        <item m="1" x="216"/>
        <item m="1" x="1134"/>
        <item m="1" x="241"/>
        <item m="1" x="1162"/>
        <item m="1" x="268"/>
        <item m="1" x="1191"/>
        <item m="1" x="295"/>
        <item m="1" x="349"/>
        <item m="1" x="1274"/>
        <item m="1" x="376"/>
        <item m="1" x="1298"/>
        <item m="1" x="402"/>
        <item m="1" x="1324"/>
        <item m="1" x="429"/>
        <item m="1" x="1352"/>
        <item m="1" x="458"/>
        <item m="1" x="1381"/>
        <item m="1" x="488"/>
        <item m="1" x="1409"/>
        <item m="1" x="518"/>
        <item m="1" x="1438"/>
        <item m="1" x="544"/>
        <item m="1" x="1467"/>
        <item m="1" x="574"/>
        <item m="1" x="1496"/>
        <item m="1" x="601"/>
        <item m="1" x="1524"/>
        <item m="1" x="629"/>
        <item m="1" x="1551"/>
        <item m="1" x="658"/>
        <item m="1" x="1579"/>
        <item m="1" x="687"/>
        <item m="1" x="1607"/>
        <item m="1" x="717"/>
        <item m="1" x="1635"/>
        <item m="1" x="746"/>
        <item m="1" x="1664"/>
        <item m="1" x="775"/>
        <item m="1" x="1694"/>
        <item m="1" x="806"/>
        <item m="1" x="1749"/>
        <item m="1" x="863"/>
        <item m="1" x="1776"/>
        <item m="1" x="919"/>
        <item m="1" x="39"/>
        <item m="1" x="945"/>
        <item m="1" x="66"/>
        <item m="1" x="974"/>
        <item m="1" x="93"/>
        <item m="1" x="1000"/>
        <item m="1" x="118"/>
        <item m="1" x="1027"/>
        <item m="1" x="144"/>
        <item m="1" x="1056"/>
        <item m="1" x="215"/>
        <item m="1" x="1133"/>
        <item m="1" x="240"/>
        <item m="1" x="1161"/>
        <item m="1" x="267"/>
        <item m="1" x="1190"/>
        <item m="1" x="294"/>
        <item m="1" x="1219"/>
        <item m="1" x="1273"/>
        <item m="1" x="375"/>
        <item m="1" x="1297"/>
        <item m="1" x="401"/>
        <item m="1" x="1323"/>
        <item m="1" x="428"/>
        <item m="1" x="1351"/>
        <item m="1" x="457"/>
        <item m="1" x="1380"/>
        <item m="1" x="487"/>
        <item m="1" x="1408"/>
        <item m="1" x="517"/>
        <item m="1" x="1437"/>
        <item m="1" x="543"/>
        <item m="1" x="1466"/>
        <item m="1" x="573"/>
        <item m="1" x="1495"/>
        <item m="1" x="600"/>
        <item m="1" x="1523"/>
        <item m="1" x="628"/>
        <item m="1" x="1550"/>
        <item m="1" x="657"/>
        <item m="1" x="1578"/>
        <item m="1" x="686"/>
        <item m="1" x="1606"/>
        <item m="1" x="716"/>
        <item m="1" x="1634"/>
        <item m="1" x="745"/>
        <item m="1" x="1663"/>
        <item m="1" x="774"/>
        <item m="1" x="1693"/>
        <item m="1" x="805"/>
        <item m="1" x="1722"/>
        <item m="1" x="835"/>
        <item m="1" x="1748"/>
        <item m="1" x="862"/>
        <item m="1" x="1775"/>
        <item m="1" x="891"/>
        <item m="1" x="1803"/>
        <item m="1" x="918"/>
        <item m="1" x="38"/>
        <item m="1" x="944"/>
        <item m="1" x="65"/>
        <item m="1" x="973"/>
        <item m="1" x="92"/>
        <item m="1" x="999"/>
        <item m="1" x="117"/>
        <item m="1" x="1026"/>
        <item m="1" x="143"/>
        <item m="1" x="1055"/>
        <item m="1" x="169"/>
        <item m="1" x="1081"/>
        <item m="1" x="192"/>
        <item m="1" x="1107"/>
        <item m="1" x="214"/>
        <item m="1" x="1132"/>
        <item m="1" x="239"/>
        <item m="1" x="266"/>
        <item m="1" x="1189"/>
        <item m="1" x="293"/>
        <item m="1" x="1218"/>
        <item m="1" x="322"/>
        <item m="1" x="1246"/>
        <item m="1" x="374"/>
        <item m="1" x="1350"/>
        <item m="1" x="456"/>
        <item m="1" x="1379"/>
        <item m="1" x="486"/>
        <item m="1" x="1407"/>
        <item m="1" x="516"/>
        <item m="1" x="1436"/>
        <item m="1" x="542"/>
        <item m="1" x="1465"/>
        <item m="1" x="572"/>
        <item m="1" x="1494"/>
        <item m="1" x="599"/>
        <item m="1" x="1522"/>
        <item m="1" x="627"/>
        <item m="1" x="1549"/>
        <item m="1" x="656"/>
        <item m="1" x="1577"/>
        <item m="1" x="685"/>
        <item m="1" x="1605"/>
        <item m="1" x="715"/>
        <item m="1" x="1633"/>
        <item m="1" x="744"/>
        <item m="1" x="1662"/>
        <item m="1" x="773"/>
        <item m="1" x="1692"/>
        <item m="1" x="804"/>
        <item m="1" x="1721"/>
        <item m="1" x="834"/>
        <item m="1" x="1747"/>
        <item m="1" x="861"/>
        <item m="1" x="1774"/>
        <item m="1" x="890"/>
        <item m="1" x="1802"/>
        <item m="1" x="917"/>
        <item m="1" x="37"/>
        <item m="1" x="943"/>
        <item m="1" x="64"/>
        <item m="1" x="972"/>
        <item m="1" x="91"/>
        <item m="1" x="998"/>
        <item m="1" x="116"/>
        <item m="1" x="1025"/>
        <item m="1" x="142"/>
        <item m="1" x="1054"/>
        <item m="1" x="168"/>
        <item m="1" x="1080"/>
        <item m="1" x="191"/>
        <item m="1" x="1106"/>
        <item m="1" x="213"/>
        <item m="1" x="1131"/>
        <item m="1" x="238"/>
        <item m="1" x="1160"/>
        <item m="1" x="265"/>
        <item m="1" x="1188"/>
        <item m="1" x="292"/>
        <item m="1" x="1217"/>
        <item m="1" x="321"/>
        <item m="1" x="1245"/>
        <item m="1" x="348"/>
        <item m="1" x="1272"/>
        <item m="1" x="373"/>
        <item m="1" x="1296"/>
        <item m="1" x="400"/>
        <item m="1" x="1322"/>
        <item m="1" x="427"/>
        <item m="1" x="1349"/>
        <item m="1" x="455"/>
        <item m="1" x="1378"/>
        <item m="1" x="485"/>
        <item m="1" x="1406"/>
        <item m="1" x="515"/>
        <item m="1" x="1435"/>
        <item m="1" x="1493"/>
        <item m="1" x="598"/>
        <item m="1" x="1521"/>
        <item m="1" x="626"/>
        <item m="1" x="1548"/>
        <item m="1" x="655"/>
        <item m="1" x="1576"/>
        <item m="1" x="684"/>
        <item m="1" x="1604"/>
        <item m="1" x="714"/>
        <item m="1" x="1632"/>
        <item m="1" x="743"/>
        <item m="1" x="1661"/>
        <item m="1" x="772"/>
        <item m="1" x="1691"/>
        <item m="1" x="803"/>
        <item m="1" x="1720"/>
        <item m="1" x="833"/>
        <item m="1" x="1746"/>
        <item m="1" x="860"/>
        <item m="1" x="1773"/>
        <item m="1" x="889"/>
        <item m="1" x="1801"/>
        <item m="1" x="916"/>
        <item m="1" x="36"/>
        <item m="1" x="942"/>
        <item m="1" x="63"/>
        <item m="1" x="971"/>
        <item m="1" x="90"/>
        <item m="1" x="997"/>
        <item m="1" x="115"/>
        <item m="1" x="1024"/>
        <item m="1" x="141"/>
        <item m="1" x="1053"/>
        <item m="1" x="167"/>
        <item m="1" x="1105"/>
        <item m="1" x="212"/>
        <item m="1" x="1130"/>
        <item m="1" x="237"/>
        <item m="1" x="1159"/>
        <item m="1" x="264"/>
        <item m="1" x="1187"/>
        <item m="1" x="291"/>
        <item m="1" x="1216"/>
        <item m="1" x="320"/>
        <item m="1" x="1244"/>
        <item m="1" x="347"/>
        <item m="1" x="1271"/>
        <item m="1" x="372"/>
        <item m="1" x="1295"/>
        <item m="1" x="399"/>
        <item m="1" x="1321"/>
        <item m="1" x="426"/>
        <item m="1" x="1348"/>
        <item m="1" x="454"/>
        <item m="1" x="1377"/>
        <item m="1" x="484"/>
        <item m="1" x="1405"/>
        <item m="1" x="514"/>
        <item m="1" x="1434"/>
        <item m="1" x="541"/>
        <item m="1" x="1464"/>
        <item m="1" x="571"/>
        <item m="1" x="1492"/>
        <item m="1" x="1520"/>
        <item m="1" x="625"/>
        <item m="1" x="1547"/>
        <item m="1" x="654"/>
        <item m="1" x="1575"/>
        <item m="1" x="683"/>
        <item m="1" x="1603"/>
        <item m="1" x="713"/>
        <item m="1" x="1631"/>
        <item m="1" x="742"/>
        <item m="1" x="1660"/>
        <item m="1" x="771"/>
        <item m="1" x="1690"/>
        <item m="1" x="802"/>
        <item m="1" x="1719"/>
        <item m="1" x="832"/>
        <item m="1" x="1745"/>
        <item m="1" x="859"/>
        <item m="1" x="1772"/>
        <item m="1" x="888"/>
        <item m="1" x="1800"/>
        <item m="1" x="915"/>
        <item m="1" x="35"/>
        <item m="1" x="941"/>
        <item m="1" x="62"/>
        <item m="1" x="970"/>
        <item m="1" x="89"/>
        <item m="1" x="996"/>
        <item m="1" x="114"/>
        <item m="1" x="1023"/>
        <item m="1" x="140"/>
        <item m="1" x="1052"/>
        <item m="1" x="166"/>
        <item m="1" x="1079"/>
        <item m="1" x="190"/>
        <item m="1" x="1104"/>
        <item m="1" x="211"/>
        <item m="1" x="1129"/>
        <item m="1" x="1158"/>
        <item m="1" x="1186"/>
        <item m="1" x="290"/>
        <item m="1" x="1215"/>
        <item m="1" x="319"/>
        <item m="1" x="1243"/>
        <item m="1" x="346"/>
        <item m="1" x="1270"/>
        <item m="1" x="371"/>
        <item m="1" x="1294"/>
        <item m="1" x="398"/>
        <item m="1" x="1320"/>
        <item m="1" x="425"/>
        <item m="1" x="1347"/>
        <item m="1" x="453"/>
        <item m="1" x="1376"/>
        <item m="1" x="483"/>
        <item m="1" x="1404"/>
        <item m="1" x="513"/>
        <item m="1" x="1433"/>
        <item m="1" x="540"/>
        <item m="1" x="1463"/>
        <item m="1" x="570"/>
        <item m="1" x="1491"/>
        <item m="1" x="1519"/>
        <item m="1" x="624"/>
        <item m="1" x="1546"/>
        <item m="1" x="653"/>
        <item m="1" x="1574"/>
        <item m="1" x="682"/>
        <item m="1" x="1602"/>
        <item m="1" x="712"/>
        <item m="1" x="1630"/>
        <item m="1" x="741"/>
        <item m="1" x="1659"/>
        <item m="1" x="770"/>
        <item m="1" x="1689"/>
        <item m="1" x="801"/>
        <item m="1" x="1718"/>
        <item m="1" x="831"/>
        <item m="1" x="1744"/>
        <item m="1" x="858"/>
        <item m="1" x="1771"/>
        <item m="1" x="887"/>
        <item m="1" x="1799"/>
        <item m="1" x="940"/>
        <item m="1" x="61"/>
        <item m="1" x="969"/>
        <item m="1" x="1214"/>
        <item m="1" x="318"/>
        <item m="1" x="1242"/>
        <item m="1" x="345"/>
        <item m="1" x="1269"/>
        <item m="1" x="370"/>
        <item m="1" x="1293"/>
        <item m="1" x="397"/>
        <item m="1" x="1319"/>
        <item m="1" x="424"/>
        <item m="1" x="1346"/>
        <item m="1" x="452"/>
        <item m="1" x="1375"/>
        <item m="1" x="482"/>
        <item m="1" x="1403"/>
        <item m="1" x="512"/>
        <item m="1" x="1432"/>
        <item m="1" x="539"/>
        <item m="1" x="1462"/>
        <item m="1" x="569"/>
        <item m="1" x="1490"/>
        <item m="1" x="597"/>
        <item m="1" x="1518"/>
        <item m="1" x="623"/>
        <item m="1" x="1545"/>
        <item m="1" x="652"/>
        <item m="1" x="1573"/>
        <item m="1" x="681"/>
        <item m="1" x="1601"/>
        <item m="1" x="711"/>
        <item m="1" x="1629"/>
        <item m="1" x="740"/>
        <item m="1" x="1658"/>
        <item m="1" x="769"/>
        <item m="1" x="1688"/>
        <item m="1" x="800"/>
        <item m="1" x="1717"/>
        <item m="1" x="830"/>
        <item m="1" x="1743"/>
        <item m="1" x="857"/>
        <item m="1" x="1770"/>
        <item m="1" x="886"/>
        <item m="1" x="1798"/>
        <item m="1" x="914"/>
        <item m="1" x="34"/>
        <item m="1" x="113"/>
        <item m="1" x="1022"/>
        <item m="1" x="139"/>
        <item m="1" x="1051"/>
        <item m="1" x="165"/>
        <item m="1" x="1078"/>
        <item m="1" x="189"/>
        <item m="1" x="1103"/>
        <item m="1" x="210"/>
        <item m="1" x="1128"/>
        <item m="1" x="235"/>
        <item m="1" x="1157"/>
        <item m="1" x="263"/>
        <item m="1" x="1185"/>
        <item m="1" x="289"/>
        <item m="1" x="1213"/>
        <item m="1" x="317"/>
        <item m="1" x="1241"/>
        <item m="1" x="344"/>
        <item m="1" x="1268"/>
        <item m="1" x="369"/>
        <item m="1" x="1292"/>
        <item m="1" x="236"/>
        <item m="1" x="968"/>
        <item m="1" x="396"/>
        <item m="1" x="1318"/>
        <item m="1" x="423"/>
        <item m="1" x="1345"/>
        <item m="1" x="451"/>
        <item m="1" x="1374"/>
        <item m="1" x="481"/>
        <item m="1" x="1402"/>
        <item m="1" x="511"/>
        <item m="1" x="1431"/>
        <item m="1" x="538"/>
        <item m="1" x="1461"/>
        <item m="1" x="568"/>
        <item m="1" x="1489"/>
        <item m="1" x="596"/>
        <item m="1" x="1517"/>
        <item m="1" x="622"/>
        <item m="1" x="1544"/>
        <item m="1" x="651"/>
        <item m="1" x="1572"/>
        <item m="1" x="680"/>
        <item m="1" x="1600"/>
        <item m="1" x="710"/>
        <item m="1" x="1628"/>
        <item m="1" x="739"/>
        <item m="1" x="1657"/>
        <item m="1" x="768"/>
        <item m="1" x="1687"/>
        <item m="1" x="799"/>
        <item m="1" x="1716"/>
        <item m="1" x="829"/>
        <item m="1" x="1742"/>
        <item m="1" x="856"/>
        <item m="1" x="1769"/>
        <item m="1" x="885"/>
        <item m="1" x="1797"/>
        <item m="1" x="913"/>
        <item m="1" x="33"/>
        <item m="1" x="939"/>
        <item m="1" x="60"/>
        <item m="1" x="967"/>
        <item m="1" x="88"/>
        <item m="1" x="995"/>
        <item m="1" x="112"/>
        <item m="1" x="1021"/>
        <item m="1" x="138"/>
        <item m="1" x="1050"/>
        <item m="1" x="164"/>
        <item m="1" x="1077"/>
        <item m="1" x="188"/>
        <item m="1" x="1102"/>
        <item m="1" x="209"/>
        <item m="1" x="1127"/>
        <item m="1" x="234"/>
        <item m="1" x="1156"/>
        <item m="1" x="262"/>
        <item m="1" x="1184"/>
        <item m="1" x="288"/>
        <item m="1" x="1212"/>
        <item m="1" x="316"/>
        <item m="1" x="1240"/>
        <item m="1" x="343"/>
        <item m="1" x="1267"/>
        <item m="1" x="395"/>
        <item m="1" x="1317"/>
        <item m="1" x="422"/>
        <item m="1" x="1344"/>
        <item m="1" x="450"/>
        <item m="1" x="1373"/>
        <item m="1" x="480"/>
        <item m="1" x="1401"/>
        <item m="1" x="510"/>
        <item m="1" x="1430"/>
        <item m="1" x="537"/>
        <item m="1" x="1460"/>
        <item m="1" x="567"/>
        <item m="1" x="1488"/>
        <item m="1" x="595"/>
        <item m="1" x="1516"/>
        <item m="1" x="621"/>
        <item m="1" x="1543"/>
        <item m="1" x="650"/>
        <item m="1" x="1571"/>
        <item m="1" x="679"/>
        <item m="1" x="1599"/>
        <item m="1" x="709"/>
        <item m="1" x="1627"/>
        <item m="1" x="738"/>
        <item m="1" x="1656"/>
        <item m="1" x="767"/>
        <item m="1" x="1686"/>
        <item m="1" x="798"/>
        <item m="1" x="1715"/>
        <item m="1" x="828"/>
        <item m="1" x="1741"/>
        <item m="1" x="855"/>
        <item m="1" x="1768"/>
        <item m="1" x="884"/>
        <item m="1" x="1796"/>
        <item m="1" x="912"/>
        <item m="1" x="32"/>
        <item m="1" x="938"/>
        <item m="1" x="59"/>
        <item m="1" x="966"/>
        <item m="1" x="87"/>
        <item m="1" x="994"/>
        <item m="1" x="137"/>
        <item m="1" x="1049"/>
        <item m="1" x="163"/>
        <item m="1" x="1076"/>
        <item m="1" x="187"/>
        <item m="1" x="1101"/>
        <item m="1" x="1155"/>
        <item m="1" x="261"/>
        <item m="1" x="1183"/>
        <item m="1" x="287"/>
        <item m="1" x="1211"/>
        <item m="1" x="315"/>
        <item m="1" x="1239"/>
        <item m="1" x="342"/>
        <item m="1" x="1266"/>
        <item m="1" x="368"/>
        <item m="1" x="1291"/>
        <item m="1" x="394"/>
        <item m="1" x="1316"/>
        <item m="1" x="421"/>
        <item m="1" x="1343"/>
        <item m="1" x="449"/>
        <item m="1" x="1372"/>
        <item m="1" x="479"/>
        <item m="1" x="1400"/>
        <item m="1" x="509"/>
        <item m="1" x="1429"/>
        <item m="1" x="536"/>
        <item m="1" x="1459"/>
        <item m="1" x="566"/>
        <item m="1" x="1487"/>
        <item m="1" x="594"/>
        <item m="1" x="1515"/>
        <item m="1" x="620"/>
        <item m="1" x="1542"/>
        <item m="1" x="649"/>
        <item m="1" x="1570"/>
        <item m="1" x="678"/>
        <item m="1" x="1598"/>
        <item m="1" x="708"/>
        <item m="1" x="1626"/>
        <item m="1" x="737"/>
        <item m="1" x="1655"/>
        <item m="1" x="766"/>
        <item m="1" x="1685"/>
        <item m="1" x="797"/>
        <item m="1" x="1714"/>
        <item m="1" x="827"/>
        <item m="1" x="1740"/>
        <item m="1" x="854"/>
        <item m="1" x="1767"/>
        <item m="1" x="883"/>
        <item m="1" x="1795"/>
        <item m="1" x="911"/>
        <item m="1" x="31"/>
        <item m="1" x="937"/>
        <item m="1" x="58"/>
        <item m="1" x="86"/>
        <item m="1" x="993"/>
        <item m="1" x="111"/>
        <item m="1" x="1020"/>
        <item m="1" x="136"/>
        <item m="1" x="1048"/>
        <item m="1" x="162"/>
        <item m="1" x="1075"/>
        <item m="1" x="1154"/>
        <item m="1" x="260"/>
        <item m="1" x="1182"/>
        <item m="1" x="286"/>
        <item m="1" x="1210"/>
        <item m="1" x="1677"/>
        <item m="1" x="314"/>
        <item m="1" x="788"/>
        <item m="1" x="1238"/>
        <item m="1" x="1706"/>
        <item m="1" x="341"/>
        <item m="1" x="818"/>
        <item m="1" x="1265"/>
        <item m="1" x="1733"/>
        <item m="1" x="367"/>
        <item m="1" x="845"/>
        <item m="1" x="1760"/>
        <item m="1" x="393"/>
        <item m="1" x="874"/>
        <item m="1" x="1315"/>
        <item m="1" x="1788"/>
        <item m="1" x="420"/>
        <item m="1" x="902"/>
        <item m="1" x="1342"/>
        <item m="1" x="1814"/>
        <item m="1" x="448"/>
        <item m="1" x="931"/>
        <item m="1" x="1371"/>
        <item m="1" x="51"/>
        <item m="1" x="478"/>
        <item m="1" x="958"/>
        <item m="1" x="1399"/>
        <item m="1" x="79"/>
        <item m="1" x="508"/>
        <item m="1" x="985"/>
        <item m="1" x="1428"/>
        <item m="1" x="104"/>
        <item m="1" x="535"/>
        <item m="1" x="1011"/>
        <item m="1" x="1458"/>
        <item m="1" x="130"/>
        <item m="1" x="565"/>
        <item m="1" x="1040"/>
        <item m="1" x="1486"/>
        <item m="1" x="156"/>
        <item m="1" x="593"/>
        <item m="1" x="1068"/>
        <item m="1" x="1514"/>
        <item m="1" x="180"/>
        <item m="1" x="619"/>
        <item m="1" x="1093"/>
        <item m="1" x="1541"/>
        <item m="1" x="202"/>
        <item m="1" x="648"/>
        <item m="1" x="1119"/>
        <item m="1" x="1569"/>
        <item m="1" x="227"/>
        <item m="1" x="677"/>
        <item m="1" x="1145"/>
        <item m="1" x="1597"/>
        <item m="1" x="252"/>
        <item m="1" x="707"/>
        <item m="1" x="1173"/>
        <item m="1" x="1625"/>
        <item m="1" x="278"/>
        <item m="1" x="736"/>
        <item m="1" x="1201"/>
        <item m="1" x="1654"/>
        <item m="1" x="306"/>
        <item m="1" x="765"/>
        <item m="1" x="1230"/>
        <item m="1" x="1684"/>
        <item m="1" x="333"/>
        <item m="1" x="796"/>
        <item m="1" x="1257"/>
        <item m="1" x="1713"/>
        <item m="1" x="359"/>
        <item m="1" x="826"/>
        <item m="1" x="1283"/>
        <item m="1" x="1739"/>
        <item m="1" x="385"/>
        <item m="1" x="853"/>
        <item m="1" x="1307"/>
        <item m="1" x="1766"/>
        <item m="1" x="413"/>
        <item m="1" x="882"/>
        <item m="1" x="1334"/>
        <item m="1" x="1794"/>
        <item m="1" x="440"/>
        <item m="1" x="910"/>
        <item m="1" x="1363"/>
        <item m="1" x="30"/>
        <item m="1" x="469"/>
        <item m="1" x="57"/>
        <item m="1" x="499"/>
        <item m="1" x="965"/>
        <item m="1" x="1420"/>
        <item m="1" x="85"/>
        <item m="1" x="528"/>
        <item m="1" x="992"/>
        <item m="1" x="1449"/>
        <item m="1" x="110"/>
        <item m="1" x="555"/>
        <item m="1" x="1019"/>
        <item m="1" x="1477"/>
        <item m="1" x="135"/>
        <item m="1" x="584"/>
        <item m="1" x="1047"/>
        <item m="1" x="1506"/>
        <item m="1" x="611"/>
        <item m="1" x="1074"/>
        <item m="1" x="1533"/>
        <item m="1" x="186"/>
        <item m="1" x="639"/>
        <item m="1" x="1100"/>
        <item m="1" x="1561"/>
        <item m="1" x="208"/>
        <item m="1" x="668"/>
        <item m="1" x="1126"/>
        <item m="1" x="1589"/>
        <item m="1" x="233"/>
        <item m="1" x="698"/>
        <item m="1" x="1153"/>
        <item m="1" x="1618"/>
        <item m="1" x="259"/>
        <item m="1" x="728"/>
        <item m="1" x="1181"/>
        <item m="1" x="1646"/>
        <item m="1" x="285"/>
        <item m="1" x="756"/>
        <item m="1" x="1209"/>
        <item m="1" x="1675"/>
        <item m="1" x="313"/>
        <item m="1" x="786"/>
        <item m="1" x="1237"/>
        <item m="1" x="930"/>
        <item m="1" x="1370"/>
        <item m="1" x="49"/>
        <item m="1" x="477"/>
        <item m="1" x="956"/>
        <item m="1" x="1398"/>
        <item m="1" x="77"/>
        <item m="1" x="507"/>
        <item m="1" x="983"/>
        <item m="1" x="1427"/>
        <item m="1" x="102"/>
        <item m="1" x="534"/>
        <item m="1" x="1009"/>
        <item m="1" x="1457"/>
        <item m="1" x="128"/>
        <item m="1" x="564"/>
        <item m="1" x="1038"/>
        <item m="1" x="1485"/>
        <item m="1" x="154"/>
        <item m="1" x="592"/>
        <item m="1" x="1066"/>
        <item m="1" x="1513"/>
        <item m="1" x="1091"/>
        <item m="1" x="1540"/>
        <item m="1" x="200"/>
        <item m="1" x="647"/>
        <item m="1" x="1117"/>
        <item m="1" x="1568"/>
        <item m="1" x="225"/>
        <item m="1" x="676"/>
        <item m="1" x="1143"/>
        <item m="1" x="1596"/>
        <item m="1" x="250"/>
        <item m="1" x="706"/>
        <item m="1" x="1171"/>
        <item m="1" x="276"/>
        <item m="1" x="1199"/>
        <item m="1" x="1653"/>
        <item m="1" x="304"/>
        <item m="1" x="764"/>
        <item m="1" x="1228"/>
        <item m="1" x="1683"/>
        <item m="1" x="331"/>
        <item m="1" x="795"/>
        <item m="1" x="1255"/>
        <item m="1" x="1712"/>
        <item m="1" x="357"/>
        <item m="1" x="825"/>
        <item m="1" x="1281"/>
        <item m="1" x="1738"/>
        <item m="1" x="383"/>
        <item m="1" x="852"/>
        <item m="1" x="1305"/>
        <item m="1" x="1765"/>
        <item m="1" x="411"/>
        <item m="1" x="881"/>
        <item m="1" x="1333"/>
        <item m="1" x="1793"/>
        <item m="1" x="438"/>
        <item m="1" x="909"/>
        <item m="1" x="1361"/>
        <item m="1" x="29"/>
        <item m="1" x="467"/>
        <item m="1" x="1389"/>
        <item m="1" x="56"/>
        <item m="1" x="497"/>
        <item m="1" x="964"/>
        <item m="1" x="1418"/>
        <item m="1" x="84"/>
        <item m="1" x="526"/>
        <item m="1" x="991"/>
        <item m="1" x="1447"/>
        <item m="1" x="109"/>
        <item m="1" x="553"/>
        <item m="1" x="1018"/>
        <item m="1" x="1475"/>
        <item m="1" x="134"/>
        <item m="1" x="582"/>
        <item m="1" x="1046"/>
        <item m="1" x="1504"/>
        <item m="1" x="161"/>
        <item m="1" x="609"/>
        <item m="1" x="1073"/>
        <item m="1" x="1531"/>
        <item m="1" x="185"/>
        <item m="1" x="637"/>
        <item m="1" x="1099"/>
        <item m="1" x="1559"/>
        <item m="1" x="207"/>
        <item m="1" x="666"/>
        <item m="1" x="1125"/>
        <item m="1" x="1587"/>
        <item m="1" x="232"/>
        <item m="1" x="696"/>
        <item m="1" x="1152"/>
        <item m="1" x="1616"/>
        <item m="1" x="258"/>
        <item m="1" x="726"/>
        <item m="1" x="1180"/>
        <item m="1" x="1644"/>
        <item m="1" x="284"/>
        <item m="1" x="754"/>
        <item m="1" x="1208"/>
        <item m="1" x="1673"/>
        <item m="1" x="312"/>
        <item m="1" x="784"/>
        <item m="1" x="1236"/>
        <item m="1" x="1703"/>
        <item m="1" x="340"/>
        <item m="1" x="815"/>
        <item m="1" x="1264"/>
        <item m="1" x="1731"/>
        <item m="1" x="366"/>
        <item m="1" x="1290"/>
        <item m="1" x="1758"/>
        <item m="1" x="392"/>
        <item m="1" x="871"/>
        <item m="1" x="1314"/>
        <item m="1" x="1785"/>
        <item m="1" x="419"/>
        <item m="1" x="899"/>
        <item m="1" x="1341"/>
        <item m="1" x="1812"/>
        <item m="1" x="447"/>
        <item m="1" x="928"/>
        <item m="1" x="1369"/>
        <item m="1" x="47"/>
        <item m="1" x="476"/>
        <item m="1" x="954"/>
        <item m="1" x="1397"/>
        <item m="1" x="75"/>
        <item m="1" x="506"/>
        <item m="1" x="981"/>
        <item m="1" x="1426"/>
        <item m="1" x="100"/>
        <item m="1" x="533"/>
        <item m="1" x="1007"/>
        <item m="1" x="1456"/>
        <item m="1" x="126"/>
        <item m="1" x="563"/>
        <item m="1" x="1036"/>
        <item m="1" x="1484"/>
        <item m="1" x="152"/>
        <item m="1" x="591"/>
        <item m="1" x="1064"/>
        <item m="1" x="1512"/>
        <item m="1" x="177"/>
        <item m="1" x="618"/>
        <item m="1" x="1089"/>
        <item m="1" x="1539"/>
        <item m="1" x="646"/>
        <item m="1" x="1115"/>
        <item m="1" x="1567"/>
        <item m="1" x="223"/>
        <item m="1" x="675"/>
        <item m="1" x="1141"/>
        <item m="1" x="1595"/>
        <item m="1" x="248"/>
        <item m="1" x="705"/>
        <item m="1" x="1169"/>
        <item m="1" x="1624"/>
        <item m="1" x="735"/>
        <item m="1" x="1197"/>
        <item m="1" x="1652"/>
        <item m="1" x="302"/>
        <item m="1" x="763"/>
        <item m="1" x="1226"/>
        <item m="1" x="1682"/>
        <item m="1" x="329"/>
        <item m="1" x="794"/>
        <item m="1" x="1253"/>
        <item m="1" x="1711"/>
        <item m="1" x="355"/>
        <item m="1" x="824"/>
        <item m="1" x="1279"/>
        <item m="1" x="1737"/>
        <item m="1" x="381"/>
        <item m="1" x="851"/>
        <item m="1" x="1303"/>
        <item m="1" x="409"/>
        <item m="1" x="880"/>
        <item m="1" x="1331"/>
        <item m="1" x="1792"/>
        <item m="1" x="436"/>
        <item m="1" x="908"/>
        <item m="1" x="1359"/>
        <item m="1" x="1820"/>
        <item m="1" x="465"/>
        <item m="1" x="55"/>
        <item m="1" x="495"/>
        <item m="1" x="1416"/>
        <item m="1" x="83"/>
        <item m="1" x="524"/>
        <item m="1" x="990"/>
        <item m="1" x="1445"/>
        <item m="1" x="108"/>
        <item m="1" x="551"/>
        <item m="1" x="1017"/>
        <item m="1" x="1473"/>
        <item m="1" x="133"/>
        <item m="1" x="580"/>
        <item m="1" x="1045"/>
        <item m="1" x="1502"/>
        <item m="1" x="160"/>
        <item m="1" x="607"/>
        <item m="1" x="1072"/>
        <item m="1" x="1529"/>
        <item m="1" x="184"/>
        <item m="1" x="635"/>
        <item m="1" x="1098"/>
        <item m="1" x="1557"/>
        <item m="1" x="206"/>
        <item m="1" x="664"/>
        <item m="1" x="1124"/>
        <item m="1" x="1585"/>
        <item m="1" x="231"/>
        <item m="1" x="694"/>
        <item m="1" x="1151"/>
        <item m="1" x="1614"/>
        <item m="1" x="257"/>
        <item m="1" x="724"/>
        <item m="1" x="1179"/>
        <item m="1" x="1642"/>
        <item m="1" x="1816"/>
        <item m="1" x="752"/>
        <item m="1" x="1207"/>
        <item m="1" x="1671"/>
        <item m="1" x="311"/>
        <item m="1" x="782"/>
        <item m="1" x="1701"/>
        <item m="1" x="339"/>
        <item m="1" x="813"/>
        <item m="1" x="1263"/>
        <item m="1" x="1729"/>
        <item m="1" x="365"/>
        <item m="1" x="842"/>
        <item m="1" x="1289"/>
        <item m="1" x="1756"/>
        <item m="1" x="391"/>
        <item m="1" x="869"/>
        <item m="1" x="1313"/>
        <item m="1" x="1783"/>
        <item m="1" x="418"/>
        <item m="1" x="897"/>
        <item m="1" x="1340"/>
        <item m="1" x="1810"/>
        <item m="1" x="446"/>
        <item m="1" x="926"/>
        <item m="1" x="1368"/>
        <item m="1" x="45"/>
        <item m="1" x="475"/>
        <item m="1" x="952"/>
        <item m="1" x="1396"/>
        <item m="1" x="73"/>
        <item m="1" x="505"/>
        <item m="1" x="980"/>
        <item m="1" x="1425"/>
        <item m="1" x="99"/>
        <item m="1" x="532"/>
        <item m="1" x="1006"/>
        <item m="1" x="1455"/>
        <item m="1" x="125"/>
        <item m="1" x="562"/>
        <item m="1" x="1034"/>
        <item m="1" x="1483"/>
        <item m="1" x="150"/>
        <item m="1" x="590"/>
        <item m="1" x="1062"/>
        <item m="1" x="1511"/>
        <item m="1" x="175"/>
        <item m="1" x="617"/>
        <item m="1" x="1087"/>
        <item m="1" x="1538"/>
        <item m="1" x="197"/>
        <item m="1" x="645"/>
        <item m="1" x="1113"/>
        <item m="1" x="1566"/>
        <item m="1" x="221"/>
        <item m="1" x="674"/>
        <item m="1" x="1139"/>
        <item m="1" x="1594"/>
        <item m="1" x="246"/>
        <item m="1" x="704"/>
        <item m="1" x="1167"/>
        <item m="1" x="1623"/>
        <item m="1" x="273"/>
        <item m="1" x="734"/>
        <item m="1" x="1195"/>
        <item m="1" x="1651"/>
        <item m="1" x="300"/>
        <item m="1" x="762"/>
        <item m="1" x="1224"/>
        <item m="1" x="1681"/>
        <item m="1" x="327"/>
        <item m="1" x="793"/>
        <item m="1" x="1251"/>
        <item m="1" x="1710"/>
        <item m="1" x="353"/>
        <item m="1" x="823"/>
        <item m="1" x="850"/>
        <item m="1" x="1302"/>
        <item m="1" x="1764"/>
        <item m="1" x="407"/>
        <item m="1" x="879"/>
        <item m="1" x="1329"/>
        <item m="1" x="434"/>
        <item m="1" x="907"/>
        <item m="1" x="1357"/>
        <item m="1" x="1819"/>
        <item m="1" x="463"/>
        <item m="1" x="936"/>
        <item m="1" x="1386"/>
        <item m="1" x="54"/>
        <item m="1" x="493"/>
        <item m="1" x="963"/>
        <item m="1" x="1414"/>
        <item m="1" x="82"/>
        <item m="1" x="522"/>
        <item m="1" x="989"/>
        <item m="1" x="1443"/>
        <item m="1" x="107"/>
        <item m="1" x="549"/>
        <item m="1" x="1016"/>
        <item m="1" x="1471"/>
        <item m="1" x="132"/>
        <item m="1" x="578"/>
        <item m="1" x="1044"/>
        <item m="1" x="1500"/>
        <item m="1" x="159"/>
        <item m="1" x="605"/>
        <item m="1" x="1071"/>
        <item m="1" x="1528"/>
        <item m="1" x="183"/>
        <item m="1" x="633"/>
        <item m="1" x="1097"/>
        <item m="1" x="1555"/>
        <item m="1" x="205"/>
        <item m="1" x="662"/>
        <item m="1" x="1123"/>
        <item m="1" x="1583"/>
        <item m="1" x="230"/>
        <item m="1" x="692"/>
        <item m="1" x="1150"/>
        <item m="1" x="1612"/>
        <item m="1" x="256"/>
        <item m="1" x="722"/>
        <item m="1" x="1178"/>
        <item m="1" x="1640"/>
        <item m="1" x="1206"/>
        <item m="1" x="1669"/>
        <item m="1" x="1235"/>
        <item m="1" x="1699"/>
        <item m="1" x="338"/>
        <item m="1" x="811"/>
        <item m="1" x="1262"/>
        <item m="1" x="1727"/>
        <item m="1" x="364"/>
        <item m="1" x="840"/>
        <item m="1" x="1288"/>
        <item m="1" x="1754"/>
        <item m="1" x="390"/>
        <item m="1" x="867"/>
        <item m="1" x="1312"/>
        <item m="1" x="1781"/>
        <item m="1" x="417"/>
        <item m="1" x="895"/>
        <item m="1" x="1339"/>
        <item m="1" x="1808"/>
        <item m="1" x="445"/>
        <item m="1" x="924"/>
        <item m="1" x="1367"/>
        <item m="1" x="43"/>
        <item m="1" x="474"/>
        <item m="1" x="950"/>
        <item m="1" x="1395"/>
        <item m="1" x="71"/>
        <item m="1" x="504"/>
        <item m="1" x="978"/>
        <item m="1" x="1424"/>
        <item m="1" x="97"/>
        <item m="1" x="531"/>
        <item m="1" x="1004"/>
        <item m="1" x="1454"/>
        <item m="1" x="123"/>
        <item m="1" x="561"/>
        <item m="1" x="1032"/>
        <item m="1" x="1482"/>
        <item m="1" x="148"/>
        <item m="1" x="589"/>
        <item m="1" x="1060"/>
        <item m="1" x="1510"/>
        <item m="1" x="173"/>
        <item m="1" x="616"/>
        <item m="1" x="1085"/>
        <item m="1" x="1537"/>
        <item m="1" x="196"/>
        <item m="1" x="644"/>
        <item m="1" x="1111"/>
        <item m="1" x="1565"/>
        <item m="1" x="219"/>
        <item m="1" x="673"/>
        <item m="1" x="1137"/>
        <item m="1" x="1593"/>
        <item m="1" x="244"/>
        <item m="1" x="703"/>
        <item m="1" x="1165"/>
        <item m="1" x="1622"/>
        <item m="1" x="271"/>
        <item m="1" x="733"/>
        <item m="1" x="1650"/>
        <item m="1" x="298"/>
        <item m="1" x="761"/>
        <item m="1" x="1222"/>
        <item m="1" x="1680"/>
        <item m="1" x="325"/>
        <item m="1" x="792"/>
        <item m="1" x="1249"/>
        <item m="1" x="1709"/>
        <item m="1" x="352"/>
        <item m="1" x="822"/>
        <item m="1" x="690"/>
        <item m="1" x="1149"/>
        <item m="1" x="1610"/>
        <item m="1" x="255"/>
        <item m="1" x="720"/>
        <item m="1" x="1177"/>
        <item m="1" x="1638"/>
        <item m="1" x="282"/>
        <item m="1" x="749"/>
        <item m="1" x="1205"/>
        <item m="1" x="1667"/>
        <item m="1" x="310"/>
        <item m="1" x="778"/>
        <item m="1" x="1234"/>
        <item m="1" x="1697"/>
        <item m="1" x="337"/>
        <item m="1" x="809"/>
        <item m="1" x="1261"/>
        <item m="1" x="1725"/>
        <item m="1" x="363"/>
        <item m="1" x="838"/>
        <item m="1" x="1287"/>
        <item m="1" x="1752"/>
        <item m="1" x="389"/>
        <item m="1" x="866"/>
        <item m="1" x="1311"/>
        <item m="1" x="1779"/>
        <item m="1" x="416"/>
        <item m="1" x="893"/>
        <item m="1" x="1338"/>
        <item m="1" x="1806"/>
        <item m="1" x="444"/>
        <item m="1" x="922"/>
        <item m="1" x="1366"/>
        <item m="1" x="41"/>
        <item m="1" x="473"/>
        <item m="1" x="948"/>
        <item m="1" x="1394"/>
        <item m="1" x="69"/>
        <item m="1" x="503"/>
        <item m="1" x="976"/>
        <item m="1" x="1277"/>
        <item m="1" x="1736"/>
        <item m="1" x="378"/>
        <item m="1" x="849"/>
        <item m="1" x="1300"/>
        <item m="1" x="1763"/>
        <item m="1" x="405"/>
        <item m="1" x="878"/>
        <item m="1" x="1327"/>
        <item m="1" x="1791"/>
        <item m="1" x="432"/>
        <item m="1" x="906"/>
        <item m="1" x="1355"/>
        <item m="1" x="1818"/>
        <item m="1" x="461"/>
        <item m="1" x="935"/>
        <item m="1" x="1384"/>
        <item m="1" x="53"/>
        <item m="1" x="491"/>
        <item m="1" x="962"/>
        <item m="1" x="1412"/>
        <item m="1" x="81"/>
        <item m="1" x="520"/>
        <item m="1" x="988"/>
        <item m="1" x="1441"/>
        <item m="1" x="106"/>
        <item m="1" x="547"/>
        <item m="1" x="1015"/>
        <item m="1" x="1453"/>
        <item m="1" x="121"/>
        <item m="1" x="560"/>
        <item m="1" x="1030"/>
        <item m="1" x="1481"/>
        <item m="1" x="146"/>
        <item m="1" x="588"/>
        <item m="1" x="1058"/>
        <item m="1" x="1509"/>
        <item m="1" x="171"/>
        <item m="1" x="615"/>
        <item m="1" x="1083"/>
        <item m="1" x="1536"/>
        <item m="1" x="194"/>
        <item m="1" x="643"/>
        <item m="1" x="1109"/>
        <item m="1" x="1564"/>
        <item m="1" x="217"/>
        <item m="1" x="672"/>
        <item m="1" x="1135"/>
        <item m="1" x="1592"/>
        <item m="1" x="242"/>
        <item m="1" x="702"/>
        <item m="1" x="1163"/>
        <item m="1" x="1621"/>
        <item m="1" x="269"/>
        <item m="1" x="732"/>
        <item m="1" x="1192"/>
        <item m="1" x="1649"/>
        <item m="1" x="296"/>
        <item m="1" x="760"/>
        <item m="1" x="1220"/>
        <item m="1" x="1679"/>
        <item m="1" x="323"/>
        <item m="1" x="791"/>
        <item m="1" x="1247"/>
        <item m="1" x="1708"/>
        <item m="1" x="350"/>
        <item m="1" x="821"/>
        <item m="1" x="1275"/>
        <item m="1" x="1735"/>
        <item m="1" x="1762"/>
        <item m="1" x="403"/>
        <item m="1" x="877"/>
        <item m="1" x="1325"/>
        <item m="1" x="1790"/>
        <item m="1" x="430"/>
        <item m="1" x="905"/>
        <item m="1" x="1353"/>
        <item m="1" x="1817"/>
        <item m="1" x="459"/>
        <item m="1" x="934"/>
        <item m="1" x="1382"/>
        <item m="1" x="52"/>
        <item m="1" x="489"/>
        <item m="1" x="961"/>
        <item m="1" x="1410"/>
        <item m="1" x="80"/>
        <item m="1" x="519"/>
        <item m="1" x="987"/>
        <item m="1" x="1439"/>
        <item m="1" x="105"/>
        <item m="1" x="545"/>
        <item m="1" x="1014"/>
        <item m="1" x="1468"/>
        <item m="1" x="131"/>
        <item m="1" x="575"/>
        <item m="1" x="1043"/>
        <item m="1" x="1497"/>
        <item m="1" x="158"/>
        <item m="1" x="602"/>
        <item m="1" x="1070"/>
        <item m="1" x="1525"/>
        <item m="1" x="182"/>
        <item m="1" x="630"/>
        <item m="1" x="1096"/>
        <item m="1" x="1552"/>
        <item m="1" x="204"/>
        <item m="1" x="659"/>
        <item m="1" x="1122"/>
        <item m="1" x="1580"/>
        <item m="1" x="229"/>
        <item m="1" x="688"/>
        <item m="1" x="1148"/>
        <item m="1" x="1608"/>
        <item m="1" x="254"/>
        <item m="1" x="718"/>
        <item m="1" x="1176"/>
        <item m="1" x="1636"/>
        <item m="1" x="281"/>
        <item m="1" x="747"/>
        <item m="1" x="1204"/>
        <item m="1" x="1665"/>
        <item m="1" x="309"/>
        <item m="1" x="776"/>
        <item m="1" x="1233"/>
        <item m="1" x="1695"/>
        <item m="1" x="336"/>
        <item m="1" x="807"/>
        <item m="1" x="1260"/>
        <item m="1" x="1723"/>
        <item m="1" x="362"/>
        <item m="1" x="836"/>
        <item m="1" x="1286"/>
        <item m="1" x="1750"/>
        <item m="1" x="388"/>
        <item m="1" x="864"/>
        <item m="1" x="1310"/>
        <item m="1" x="1777"/>
        <item m="1" x="1337"/>
        <item m="1" x="1804"/>
        <item m="1" x="443"/>
        <item m="1" x="920"/>
        <item m="1" x="472"/>
        <item m="1" x="946"/>
        <item m="1" x="1393"/>
        <item m="1" x="67"/>
        <item m="1" x="502"/>
        <item m="1" x="1423"/>
        <item m="1" x="94"/>
        <item m="1" x="1001"/>
        <item m="1" x="1452"/>
        <item m="1" x="119"/>
        <item m="1" x="559"/>
        <item m="1" x="1028"/>
        <item m="1" x="1480"/>
        <item m="1" x="283"/>
        <item m="1" x="78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t="default"/>
      </items>
    </pivotField>
    <pivotField dataField="1" showAll="0" numFmtId="43"/>
    <pivotField showAll="0"/>
    <pivotField axis="axisCol" showAll="0">
      <items count="26">
        <item x="1"/>
        <item x="8"/>
        <item x="2"/>
        <item x="5"/>
        <item x="6"/>
        <item x="4"/>
        <item m="1" x="15"/>
        <item x="7"/>
        <item m="1" x="24"/>
        <item m="1" x="22"/>
        <item m="1" x="18"/>
        <item m="1" x="17"/>
        <item m="1" x="10"/>
        <item m="1" x="11"/>
        <item m="1" x="16"/>
        <item m="1" x="20"/>
        <item m="1" x="13"/>
        <item m="1" x="9"/>
        <item m="1" x="23"/>
        <item x="3"/>
        <item m="1" x="14"/>
        <item x="0"/>
        <item m="1" x="12"/>
        <item m="1" x="19"/>
        <item m="1" x="21"/>
        <item t="default"/>
      </items>
    </pivotField>
    <pivotField showAll="0"/>
    <pivotField axis="axisPage" showAll="0">
      <items count="13">
        <item m="1" x="5"/>
        <item m="1" x="2"/>
        <item m="1" x="6"/>
        <item m="1" x="10"/>
        <item m="1" x="1"/>
        <item m="1" x="3"/>
        <item x="0"/>
        <item m="1" x="9"/>
        <item m="1" x="11"/>
        <item m="1" x="4"/>
        <item m="1" x="7"/>
        <item m="1" x="8"/>
        <item t="default"/>
      </items>
    </pivotField>
    <pivotField showAll="0" defaultSubtotal="0"/>
  </pivotFields>
  <rowFields count="3">
    <field x="0"/>
    <field x="1"/>
    <field x="5"/>
  </rowFields>
  <rowItems count="42">
    <i>
      <x v="11"/>
    </i>
    <i r="1">
      <x v="333"/>
    </i>
    <i r="2">
      <x v="1806"/>
    </i>
    <i r="2">
      <x v="1812"/>
    </i>
    <i r="2">
      <x v="1815"/>
    </i>
    <i r="2">
      <x v="1816"/>
    </i>
    <i r="2">
      <x v="1817"/>
    </i>
    <i>
      <x v="12"/>
    </i>
    <i r="1">
      <x v="334"/>
    </i>
    <i r="2">
      <x v="1813"/>
    </i>
    <i r="2">
      <x v="1814"/>
    </i>
    <i>
      <x v="13"/>
    </i>
    <i r="1">
      <x v="327"/>
    </i>
    <i r="2">
      <x v="1792"/>
    </i>
    <i r="1">
      <x v="331"/>
    </i>
    <i r="2">
      <x v="1797"/>
    </i>
    <i r="2">
      <x v="1799"/>
    </i>
    <i r="2">
      <x v="1801"/>
    </i>
    <i r="2">
      <x v="1803"/>
    </i>
    <i r="2">
      <x v="1804"/>
    </i>
    <i r="2">
      <x v="1805"/>
    </i>
    <i r="2">
      <x v="1808"/>
    </i>
    <i r="2">
      <x v="1809"/>
    </i>
    <i r="2">
      <x v="1810"/>
    </i>
    <i r="2">
      <x v="1811"/>
    </i>
    <i>
      <x v="14"/>
    </i>
    <i r="1">
      <x v="328"/>
    </i>
    <i r="2">
      <x v="1793"/>
    </i>
    <i r="2">
      <x v="1794"/>
    </i>
    <i r="1">
      <x v="329"/>
    </i>
    <i r="2">
      <x v="1795"/>
    </i>
    <i r="1">
      <x v="330"/>
    </i>
    <i r="2">
      <x v="1796"/>
    </i>
    <i r="1">
      <x v="332"/>
    </i>
    <i r="2">
      <x v="1798"/>
    </i>
    <i r="2">
      <x v="1800"/>
    </i>
    <i r="2">
      <x v="1802"/>
    </i>
    <i r="2">
      <x v="1807"/>
    </i>
    <i r="2">
      <x v="1818"/>
    </i>
    <i r="2">
      <x v="1819"/>
    </i>
    <i r="2">
      <x v="1820"/>
    </i>
    <i t="grand">
      <x/>
    </i>
  </rowItems>
  <colFields count="1">
    <field x="8"/>
  </colFields>
  <colItems count="10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1"/>
    </i>
    <i t="grand">
      <x/>
    </i>
  </colItems>
  <pageFields count="2">
    <pageField fld="10" hier="0"/>
    <pageField fld="4" hier="0"/>
  </pageFields>
  <dataFields count="1">
    <dataField name="ผลรวม ของ จำนวนเงิน" fld="6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4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C11" firstHeaderRow="1" firstDataRow="2" firstDataCol="1"/>
  <pivotFields count="9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3"/>
    <pivotField axis="axisRow" compact="0" outline="0" subtotalTop="0" showAll="0">
      <items count="19">
        <item x="2"/>
        <item m="1" x="9"/>
        <item x="1"/>
        <item m="1" x="14"/>
        <item m="1" x="17"/>
        <item m="1" x="11"/>
        <item x="4"/>
        <item x="5"/>
        <item m="1" x="7"/>
        <item m="1" x="6"/>
        <item m="1" x="13"/>
        <item m="1" x="8"/>
        <item x="3"/>
        <item m="1" x="12"/>
        <item m="1" x="15"/>
        <item m="1" x="16"/>
        <item x="0"/>
        <item m="1" x="10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13">
        <item m="1" x="10"/>
        <item m="1" x="8"/>
        <item x="0"/>
        <item m="1" x="1"/>
        <item m="1" x="2"/>
        <item m="1" x="4"/>
        <item m="1" x="7"/>
        <item m="1" x="11"/>
        <item m="1" x="3"/>
        <item m="1" x="5"/>
        <item m="1" x="6"/>
        <item m="1" x="9"/>
        <item t="default"/>
      </items>
    </pivotField>
  </pivotFields>
  <rowFields count="1">
    <field x="5"/>
  </rowFields>
  <rowItems count="7">
    <i>
      <x/>
    </i>
    <i>
      <x v="2"/>
    </i>
    <i>
      <x v="6"/>
    </i>
    <i>
      <x v="7"/>
    </i>
    <i>
      <x v="12"/>
    </i>
    <i>
      <x v="16"/>
    </i>
    <i t="grand">
      <x/>
    </i>
  </rowItems>
  <colFields count="1">
    <field x="8"/>
  </colFields>
  <colItems count="2">
    <i>
      <x v="2"/>
    </i>
    <i t="grand">
      <x/>
    </i>
  </colItems>
  <dataFields count="1">
    <dataField name="ผลรวม ของ จำนวนเงิน" fld="4" baseField="0" baseItem="0" numFmtId="43"/>
  </dataFields>
  <formats count="13">
    <format dxfId="2">
      <pivotArea outline="0" fieldPosition="0"/>
    </format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>
        <references count="1">
          <reference field="5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8" count="0"/>
        </references>
      </pivotArea>
    </format>
    <format dxfId="0">
      <pivotArea outline="0" fieldPosition="0" dataOnly="0" grandCol="1" labelOnly="1"/>
    </format>
    <format dxfId="10">
      <pivotArea outline="0" fieldPosition="0" dataOnly="0" type="all"/>
    </format>
    <format dxfId="10">
      <pivotArea outline="0" fieldPosition="0"/>
    </format>
    <format dxfId="10">
      <pivotArea outline="0" fieldPosition="0" dataOnly="0" labelOnly="1">
        <references count="1">
          <reference field="5" count="0"/>
        </references>
      </pivotArea>
    </format>
    <format dxfId="10">
      <pivotArea outline="0" fieldPosition="0" dataOnly="0" grandRow="1" labelOnly="1"/>
    </format>
    <format dxfId="10">
      <pivotArea outline="0" fieldPosition="0" dataOnly="0" labelOnly="1">
        <references count="1">
          <reference field="8" count="0"/>
        </references>
      </pivotArea>
    </format>
    <format dxfId="10">
      <pivotArea outline="0" fieldPosition="0" dataOnly="0" grandCol="1" labelOnly="1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F21" firstHeaderRow="1" firstDataRow="3" firstDataCol="1"/>
  <pivotFields count="12">
    <pivotField showAll="0"/>
    <pivotField showAll="0"/>
    <pivotField axis="axisRow" showAll="0">
      <items count="26">
        <item m="1" x="7"/>
        <item m="1" x="13"/>
        <item m="1" x="18"/>
        <item m="1" x="10"/>
        <item m="1" x="12"/>
        <item m="1" x="20"/>
        <item m="1" x="21"/>
        <item m="1" x="17"/>
        <item m="1" x="23"/>
        <item m="1" x="9"/>
        <item m="1" x="11"/>
        <item m="1" x="14"/>
        <item m="1" x="15"/>
        <item m="1" x="22"/>
        <item m="1" x="16"/>
        <item m="1" x="24"/>
        <item m="1" x="4"/>
        <item x="0"/>
        <item x="2"/>
        <item x="3"/>
        <item m="1" x="19"/>
        <item m="1" x="6"/>
        <item m="1" x="5"/>
        <item m="1" x="8"/>
        <item x="1"/>
        <item t="default"/>
      </items>
    </pivotField>
    <pivotField showAll="0"/>
    <pivotField axis="axisRow" showAll="0">
      <items count="31">
        <item x="4"/>
        <item m="1" x="25"/>
        <item m="1" x="19"/>
        <item x="12"/>
        <item x="2"/>
        <item x="13"/>
        <item x="1"/>
        <item m="1" x="20"/>
        <item x="5"/>
        <item m="1" x="21"/>
        <item x="6"/>
        <item m="1" x="28"/>
        <item m="1" x="15"/>
        <item x="3"/>
        <item x="7"/>
        <item m="1" x="22"/>
        <item x="9"/>
        <item x="10"/>
        <item m="1" x="29"/>
        <item m="1" x="26"/>
        <item x="8"/>
        <item m="1" x="24"/>
        <item m="1" x="27"/>
        <item m="1" x="16"/>
        <item m="1" x="18"/>
        <item x="11"/>
        <item x="0"/>
        <item m="1" x="14"/>
        <item m="1" x="17"/>
        <item m="1" x="23"/>
        <item t="default"/>
      </items>
    </pivotField>
    <pivotField showAll="0"/>
    <pivotField dataField="1" showAll="0" numFmtId="43"/>
    <pivotField showAll="0"/>
    <pivotField axis="axisCol" showAll="0">
      <items count="26">
        <item m="1" x="23"/>
        <item m="1" x="19"/>
        <item m="1" x="12"/>
        <item x="1"/>
        <item x="8"/>
        <item x="2"/>
        <item x="5"/>
        <item x="6"/>
        <item x="4"/>
        <item m="1" x="15"/>
        <item m="1" x="14"/>
        <item x="7"/>
        <item m="1" x="24"/>
        <item m="1" x="22"/>
        <item x="3"/>
        <item m="1" x="18"/>
        <item x="0"/>
        <item m="1" x="17"/>
        <item m="1" x="10"/>
        <item m="1" x="11"/>
        <item m="1" x="16"/>
        <item m="1" x="20"/>
        <item m="1" x="13"/>
        <item m="1" x="9"/>
        <item m="1" x="21"/>
        <item t="default"/>
      </items>
    </pivotField>
    <pivotField axis="axisCol" showAll="0">
      <items count="12">
        <item h="1" x="2"/>
        <item x="1"/>
        <item h="1" x="0"/>
        <item h="1" x="3"/>
        <item h="1" m="1" x="7"/>
        <item h="1" m="1" x="5"/>
        <item h="1" m="1" x="8"/>
        <item h="1" m="1" x="9"/>
        <item h="1" m="1" x="6"/>
        <item h="1" m="1" x="4"/>
        <item h="1" m="1" x="10"/>
        <item t="default"/>
      </items>
    </pivotField>
    <pivotField showAll="0"/>
    <pivotField showAll="0"/>
  </pivotFields>
  <rowFields count="2">
    <field x="2"/>
    <field x="4"/>
  </rowFields>
  <rowItems count="16">
    <i>
      <x v="24"/>
    </i>
    <i r="1">
      <x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3"/>
    </i>
    <i r="1">
      <x v="14"/>
    </i>
    <i r="1">
      <x v="16"/>
    </i>
    <i r="1">
      <x v="17"/>
    </i>
    <i r="1">
      <x v="20"/>
    </i>
    <i r="1">
      <x v="25"/>
    </i>
    <i r="1">
      <x v="26"/>
    </i>
    <i t="grand">
      <x/>
    </i>
  </rowItems>
  <colFields count="2">
    <field x="9"/>
    <field x="8"/>
  </colFields>
  <colItems count="5">
    <i>
      <x v="1"/>
      <x v="3"/>
    </i>
    <i r="1">
      <x v="4"/>
    </i>
    <i r="1">
      <x v="11"/>
    </i>
    <i t="default">
      <x v="1"/>
    </i>
    <i t="grand">
      <x/>
    </i>
  </colItems>
  <dataFields count="1">
    <dataField name="ผลรวม ของ จำนวนเงิน" fld="6" baseField="0" baseItem="0" numFmtId="43"/>
  </dataFields>
  <formats count="2">
    <format dxfId="2">
      <pivotArea outline="0" fieldPosition="0"/>
    </format>
    <format dxfId="11">
      <pivotArea outline="0" fieldPosition="0" dataOnly="0" labelOnly="1">
        <references count="1">
          <reference field="2" count="1">
            <x v="2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2:K44" firstHeaderRow="1" firstDataRow="2" firstDataCol="1"/>
  <pivotFields count="12">
    <pivotField axis="axisRow" showAll="0" sortType="ascending">
      <items count="21">
        <item m="1" x="5"/>
        <item m="1" x="13"/>
        <item m="1" x="8"/>
        <item m="1" x="15"/>
        <item m="1" x="11"/>
        <item m="1" x="6"/>
        <item m="1" x="4"/>
        <item m="1" x="19"/>
        <item m="1" x="10"/>
        <item m="1" x="14"/>
        <item m="1" x="9"/>
        <item x="2"/>
        <item x="3"/>
        <item x="0"/>
        <item x="1"/>
        <item m="1" x="12"/>
        <item m="1" x="7"/>
        <item m="1" x="16"/>
        <item m="1" x="18"/>
        <item m="1" x="17"/>
        <item t="default"/>
      </items>
    </pivotField>
    <pivotField axis="axisRow" showAll="0">
      <items count="336">
        <item m="1" x="297"/>
        <item m="1" x="33"/>
        <item m="1" x="68"/>
        <item m="1" x="135"/>
        <item m="1" x="66"/>
        <item m="1" x="318"/>
        <item m="1" x="60"/>
        <item m="1" x="90"/>
        <item m="1" x="11"/>
        <item m="1" x="74"/>
        <item m="1" x="140"/>
        <item m="1" x="209"/>
        <item m="1" x="279"/>
        <item m="1" x="174"/>
        <item m="1" x="157"/>
        <item m="1" x="101"/>
        <item m="1" x="238"/>
        <item m="1" x="210"/>
        <item m="1" x="280"/>
        <item m="1" x="168"/>
        <item m="1" x="45"/>
        <item m="1" x="294"/>
        <item m="1" x="133"/>
        <item m="1" x="230"/>
        <item m="1" x="156"/>
        <item m="1" x="170"/>
        <item m="1" x="21"/>
        <item m="1" x="94"/>
        <item m="1" x="234"/>
        <item m="1" x="151"/>
        <item m="1" x="331"/>
        <item m="1" x="323"/>
        <item m="1" x="115"/>
        <item m="1" x="22"/>
        <item m="1" x="212"/>
        <item m="1" x="203"/>
        <item m="1" x="15"/>
        <item m="1" x="167"/>
        <item m="1" x="307"/>
        <item m="1" x="154"/>
        <item m="1" x="260"/>
        <item m="1" x="322"/>
        <item m="1" x="69"/>
        <item m="1" x="137"/>
        <item m="1" x="205"/>
        <item m="1" x="222"/>
        <item m="1" x="84"/>
        <item m="1" x="215"/>
        <item m="1" x="190"/>
        <item m="1" x="328"/>
        <item m="1" x="99"/>
        <item m="1" x="70"/>
        <item m="1" x="267"/>
        <item m="1" x="283"/>
        <item m="1" x="200"/>
        <item m="1" x="255"/>
        <item m="1" x="79"/>
        <item m="1" x="186"/>
        <item m="1" x="150"/>
        <item m="1" x="81"/>
        <item m="1" x="17"/>
        <item m="1" x="278"/>
        <item m="1" x="89"/>
        <item m="1" x="57"/>
        <item m="1" x="129"/>
        <item m="1" x="198"/>
        <item m="1" x="264"/>
        <item m="1" x="326"/>
        <item m="1" x="291"/>
        <item m="1" x="221"/>
        <item m="1" x="139"/>
        <item m="1" x="118"/>
        <item m="1" x="258"/>
        <item m="1" x="143"/>
        <item m="1" x="146"/>
        <item m="1" x="208"/>
        <item m="1" x="107"/>
        <item m="1" x="148"/>
        <item m="1" x="28"/>
        <item m="1" x="8"/>
        <item m="1" x="272"/>
        <item m="1" x="27"/>
        <item m="1" x="300"/>
        <item m="1" x="14"/>
        <item m="1" x="227"/>
        <item m="1" x="62"/>
        <item m="1" x="18"/>
        <item m="1" x="119"/>
        <item m="1" x="113"/>
        <item m="1" x="39"/>
        <item m="1" x="127"/>
        <item m="1" x="92"/>
        <item m="1" x="181"/>
        <item m="1" x="312"/>
        <item m="1" x="44"/>
        <item m="1" x="55"/>
        <item m="1" x="132"/>
        <item m="1" x="50"/>
        <item m="1" x="248"/>
        <item m="1" x="237"/>
        <item m="1" x="317"/>
        <item m="1" x="112"/>
        <item m="1" x="180"/>
        <item m="1" x="306"/>
        <item m="1" x="228"/>
        <item m="1" x="245"/>
        <item m="1" x="108"/>
        <item m="1" x="34"/>
        <item m="1" x="175"/>
        <item m="1" x="38"/>
        <item m="1" x="218"/>
        <item m="1" x="159"/>
        <item m="1" x="298"/>
        <item m="1" x="47"/>
        <item m="1" x="289"/>
        <item m="1" x="61"/>
        <item m="1" x="292"/>
        <item m="1" x="244"/>
        <item m="1" x="182"/>
        <item m="1" x="313"/>
        <item m="1" x="91"/>
        <item m="1" x="330"/>
        <item m="1" x="223"/>
        <item m="1" x="188"/>
        <item m="1" x="71"/>
        <item m="1" x="138"/>
        <item m="1" x="266"/>
        <item m="1" x="320"/>
        <item m="1" x="242"/>
        <item m="1" x="145"/>
        <item m="1" x="153"/>
        <item m="1" x="32"/>
        <item m="1" x="111"/>
        <item m="1" x="262"/>
        <item m="1" x="302"/>
        <item m="1" x="73"/>
        <item m="1" x="110"/>
        <item m="1" x="178"/>
        <item m="1" x="25"/>
        <item m="1" x="192"/>
        <item m="1" x="247"/>
        <item m="1" x="106"/>
        <item m="1" x="316"/>
        <item m="1" x="63"/>
        <item m="1" x="78"/>
        <item m="1" x="42"/>
        <item m="1" x="126"/>
        <item m="1" x="98"/>
        <item m="1" x="270"/>
        <item m="1" x="122"/>
        <item m="1" x="165"/>
        <item m="1" x="134"/>
        <item m="1" x="67"/>
        <item m="1" x="19"/>
        <item m="1" x="102"/>
        <item m="1" x="324"/>
        <item m="1" x="52"/>
        <item m="1" x="301"/>
        <item m="1" x="166"/>
        <item m="1" x="172"/>
        <item m="1" x="48"/>
        <item m="1" x="191"/>
        <item m="1" x="231"/>
        <item m="1" x="116"/>
        <item m="1" x="235"/>
        <item m="1" x="29"/>
        <item m="1" x="64"/>
        <item m="1" x="286"/>
        <item m="1" x="43"/>
        <item m="1" x="76"/>
        <item m="1" x="142"/>
        <item m="1" x="141"/>
        <item m="1" x="226"/>
        <item m="1" x="26"/>
        <item m="1" x="249"/>
        <item m="1" x="183"/>
        <item m="1" x="40"/>
        <item m="1" x="224"/>
        <item m="1" x="308"/>
        <item m="1" x="114"/>
        <item m="1" x="12"/>
        <item m="1" x="93"/>
        <item m="1" x="103"/>
        <item m="1" x="206"/>
        <item m="1" x="256"/>
        <item m="1" x="125"/>
        <item m="1" x="250"/>
        <item m="1" x="319"/>
        <item m="1" x="184"/>
        <item m="1" x="16"/>
        <item m="1" x="296"/>
        <item m="1" x="36"/>
        <item m="1" x="199"/>
        <item m="1" x="251"/>
        <item m="1" x="53"/>
        <item m="1" x="233"/>
        <item m="1" x="303"/>
        <item m="1" x="204"/>
        <item m="1" x="82"/>
        <item m="1" x="30"/>
        <item m="1" x="124"/>
        <item m="1" x="85"/>
        <item m="1" x="274"/>
        <item m="1" x="155"/>
        <item m="1" x="120"/>
        <item m="1" x="271"/>
        <item m="1" x="229"/>
        <item m="1" x="253"/>
        <item m="1" x="239"/>
        <item m="1" x="160"/>
        <item m="1" x="152"/>
        <item m="1" x="164"/>
        <item m="1" x="334"/>
        <item m="1" x="176"/>
        <item m="1" x="281"/>
        <item m="1" x="169"/>
        <item m="1" x="51"/>
        <item m="1" x="202"/>
        <item m="1" x="193"/>
        <item m="1" x="189"/>
        <item m="1" x="20"/>
        <item m="1" x="219"/>
        <item m="1" x="211"/>
        <item m="1" x="290"/>
        <item m="1" x="293"/>
        <item m="1" x="35"/>
        <item m="1" x="109"/>
        <item m="1" x="97"/>
        <item m="1" x="187"/>
        <item m="1" x="321"/>
        <item m="1" x="220"/>
        <item m="1" x="136"/>
        <item m="1" x="275"/>
        <item m="1" x="13"/>
        <item m="1" x="86"/>
        <item m="1" x="232"/>
        <item m="1" x="207"/>
        <item m="1" x="75"/>
        <item m="1" x="37"/>
        <item m="1" x="117"/>
        <item m="1" x="96"/>
        <item m="1" x="163"/>
        <item m="1" x="46"/>
        <item m="1" x="282"/>
        <item m="1" x="259"/>
        <item m="1" x="299"/>
        <item m="1" x="185"/>
        <item m="1" x="100"/>
        <item m="1" x="236"/>
        <item m="1" x="305"/>
        <item m="1" x="49"/>
        <item m="1" x="196"/>
        <item m="1" x="329"/>
        <item m="1" x="310"/>
        <item m="1" x="195"/>
        <item m="1" x="58"/>
        <item m="1" x="177"/>
        <item m="1" x="246"/>
        <item m="1" x="314"/>
        <item m="1" x="56"/>
        <item m="1" x="128"/>
        <item m="1" x="197"/>
        <item m="1" x="263"/>
        <item m="1" x="325"/>
        <item m="1" x="304"/>
        <item m="1" x="327"/>
        <item m="1" x="285"/>
        <item m="1" x="162"/>
        <item m="1" x="241"/>
        <item m="1" x="173"/>
        <item m="1" x="80"/>
        <item m="1" x="123"/>
        <item m="1" x="179"/>
        <item m="1" x="214"/>
        <item m="1" x="257"/>
        <item m="1" x="31"/>
        <item m="1" x="105"/>
        <item m="1" x="277"/>
        <item m="1" x="88"/>
        <item m="1" x="254"/>
        <item m="1" x="131"/>
        <item m="1" x="268"/>
        <item m="1" x="72"/>
        <item m="1" x="147"/>
        <item m="1" x="261"/>
        <item m="1" x="287"/>
        <item m="1" x="201"/>
        <item m="1" x="65"/>
        <item m="1" x="273"/>
        <item m="1" x="252"/>
        <item m="1" x="59"/>
        <item m="1" x="130"/>
        <item m="1" x="149"/>
        <item m="1" x="54"/>
        <item m="1" x="217"/>
        <item m="1" x="315"/>
        <item m="1" x="10"/>
        <item m="1" x="288"/>
        <item m="1" x="295"/>
        <item m="1" x="41"/>
        <item m="1" x="121"/>
        <item m="1" x="194"/>
        <item m="1" x="265"/>
        <item m="1" x="332"/>
        <item m="1" x="83"/>
        <item m="1" x="276"/>
        <item m="1" x="23"/>
        <item m="1" x="144"/>
        <item m="1" x="213"/>
        <item m="1" x="284"/>
        <item m="1" x="24"/>
        <item m="1" x="95"/>
        <item m="1" x="161"/>
        <item m="1" x="269"/>
        <item m="1" x="333"/>
        <item m="1" x="104"/>
        <item m="1" x="171"/>
        <item m="1" x="240"/>
        <item m="1" x="309"/>
        <item m="1" x="87"/>
        <item m="1" x="158"/>
        <item m="1" x="225"/>
        <item m="1" x="77"/>
        <item m="1" x="9"/>
        <item m="1" x="216"/>
        <item m="1" x="243"/>
        <item m="1" x="311"/>
        <item x="0"/>
        <item x="1"/>
        <item x="2"/>
        <item x="3"/>
        <item x="4"/>
        <item x="5"/>
        <item x="6"/>
        <item x="7"/>
        <item t="default"/>
      </items>
    </pivotField>
    <pivotField showAll="0"/>
    <pivotField showAll="0"/>
    <pivotField axis="axisRow" showAll="0">
      <items count="31">
        <item x="4"/>
        <item x="12"/>
        <item x="2"/>
        <item x="13"/>
        <item x="1"/>
        <item x="5"/>
        <item m="1" x="28"/>
        <item m="1" x="15"/>
        <item x="3"/>
        <item x="7"/>
        <item m="1" x="22"/>
        <item x="10"/>
        <item m="1" x="29"/>
        <item m="1" x="24"/>
        <item m="1" x="18"/>
        <item x="0"/>
        <item m="1" x="14"/>
        <item m="1" x="20"/>
        <item m="1" x="19"/>
        <item m="1" x="25"/>
        <item x="9"/>
        <item m="1" x="26"/>
        <item m="1" x="21"/>
        <item m="1" x="16"/>
        <item x="8"/>
        <item x="11"/>
        <item x="6"/>
        <item m="1" x="27"/>
        <item m="1" x="17"/>
        <item m="1" x="23"/>
        <item t="default"/>
      </items>
    </pivotField>
    <pivotField showAll="0"/>
    <pivotField dataField="1" showAll="0"/>
    <pivotField showAll="0"/>
    <pivotField axis="axisCol" showAll="0">
      <items count="26">
        <item x="1"/>
        <item x="8"/>
        <item x="2"/>
        <item x="5"/>
        <item x="6"/>
        <item x="4"/>
        <item m="1" x="15"/>
        <item x="7"/>
        <item m="1" x="24"/>
        <item m="1" x="22"/>
        <item m="1" x="18"/>
        <item m="1" x="17"/>
        <item m="1" x="10"/>
        <item m="1" x="11"/>
        <item m="1" x="16"/>
        <item m="1" x="20"/>
        <item m="1" x="13"/>
        <item m="1" x="9"/>
        <item m="1" x="23"/>
        <item x="3"/>
        <item m="1" x="14"/>
        <item x="0"/>
        <item m="1" x="12"/>
        <item m="1" x="19"/>
        <item m="1" x="21"/>
        <item t="default"/>
      </items>
    </pivotField>
    <pivotField showAll="0"/>
    <pivotField showAll="0"/>
    <pivotField showAll="0" defaultSubtotal="0"/>
  </pivotFields>
  <rowFields count="3">
    <field x="0"/>
    <field x="1"/>
    <field x="4"/>
  </rowFields>
  <rowItems count="41">
    <i>
      <x v="11"/>
    </i>
    <i r="1">
      <x v="333"/>
    </i>
    <i r="2">
      <x v="4"/>
    </i>
    <i r="2">
      <x v="15"/>
    </i>
    <i r="2">
      <x v="26"/>
    </i>
    <i>
      <x v="12"/>
    </i>
    <i r="1">
      <x v="334"/>
    </i>
    <i r="2">
      <x v="2"/>
    </i>
    <i r="2">
      <x v="5"/>
    </i>
    <i>
      <x v="13"/>
    </i>
    <i r="1">
      <x v="327"/>
    </i>
    <i r="2">
      <x v="15"/>
    </i>
    <i r="1">
      <x v="331"/>
    </i>
    <i r="2">
      <x/>
    </i>
    <i r="2">
      <x v="8"/>
    </i>
    <i r="2">
      <x v="15"/>
    </i>
    <i>
      <x v="14"/>
    </i>
    <i r="1">
      <x v="328"/>
    </i>
    <i r="2">
      <x v="2"/>
    </i>
    <i r="2">
      <x v="4"/>
    </i>
    <i r="2">
      <x v="15"/>
    </i>
    <i r="1">
      <x v="329"/>
    </i>
    <i r="2">
      <x v="15"/>
    </i>
    <i r="1">
      <x v="330"/>
    </i>
    <i r="2">
      <x v="15"/>
    </i>
    <i r="1">
      <x v="332"/>
    </i>
    <i r="2">
      <x/>
    </i>
    <i r="2">
      <x v="1"/>
    </i>
    <i r="2">
      <x v="2"/>
    </i>
    <i r="2">
      <x v="3"/>
    </i>
    <i r="2">
      <x v="4"/>
    </i>
    <i r="2">
      <x v="5"/>
    </i>
    <i r="2">
      <x v="8"/>
    </i>
    <i r="2">
      <x v="9"/>
    </i>
    <i r="2">
      <x v="11"/>
    </i>
    <i r="2">
      <x v="15"/>
    </i>
    <i r="2">
      <x v="20"/>
    </i>
    <i r="2">
      <x v="24"/>
    </i>
    <i r="2">
      <x v="25"/>
    </i>
    <i r="2">
      <x v="26"/>
    </i>
    <i t="grand">
      <x/>
    </i>
  </rowItems>
  <colFields count="1">
    <field x="8"/>
  </colFields>
  <colItems count="10">
    <i>
      <x/>
    </i>
    <i>
      <x v="1"/>
    </i>
    <i>
      <x v="2"/>
    </i>
    <i>
      <x v="3"/>
    </i>
    <i>
      <x v="4"/>
    </i>
    <i>
      <x v="5"/>
    </i>
    <i>
      <x v="7"/>
    </i>
    <i>
      <x v="19"/>
    </i>
    <i>
      <x v="21"/>
    </i>
    <i t="grand">
      <x/>
    </i>
  </colItems>
  <dataFields count="1">
    <dataField name="ผลรวม ของ จำนวนเงิน" fld="6" baseField="0" baseItem="0" numFmtId="4"/>
  </dataFields>
  <formats count="2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Medium4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2:B17" firstHeaderRow="1" firstDataRow="1" firstDataCol="1"/>
  <pivotFields count="12">
    <pivotField showAll="0"/>
    <pivotField showAll="0"/>
    <pivotField showAll="0"/>
    <pivotField showAll="0"/>
    <pivotField axis="axisRow" showAll="0">
      <items count="31">
        <item x="4"/>
        <item x="12"/>
        <item x="2"/>
        <item x="13"/>
        <item x="1"/>
        <item x="5"/>
        <item m="1" x="28"/>
        <item m="1" x="15"/>
        <item x="3"/>
        <item x="7"/>
        <item m="1" x="22"/>
        <item x="10"/>
        <item m="1" x="29"/>
        <item m="1" x="24"/>
        <item m="1" x="18"/>
        <item x="0"/>
        <item m="1" x="14"/>
        <item m="1" x="20"/>
        <item m="1" x="19"/>
        <item m="1" x="25"/>
        <item x="9"/>
        <item m="1" x="26"/>
        <item m="1" x="21"/>
        <item m="1" x="16"/>
        <item x="8"/>
        <item x="11"/>
        <item x="6"/>
        <item m="1" x="27"/>
        <item m="1" x="17"/>
        <item m="1" x="2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 defaultSubtotal="0"/>
  </pivotFields>
  <rowFields count="1">
    <field x="4"/>
  </rowFields>
  <rowItems count="15">
    <i>
      <x/>
    </i>
    <i>
      <x v="1"/>
    </i>
    <i>
      <x v="2"/>
    </i>
    <i>
      <x v="3"/>
    </i>
    <i>
      <x v="4"/>
    </i>
    <i>
      <x v="5"/>
    </i>
    <i>
      <x v="8"/>
    </i>
    <i>
      <x v="9"/>
    </i>
    <i>
      <x v="11"/>
    </i>
    <i>
      <x v="15"/>
    </i>
    <i>
      <x v="20"/>
    </i>
    <i>
      <x v="24"/>
    </i>
    <i>
      <x v="25"/>
    </i>
    <i>
      <x v="26"/>
    </i>
    <i t="grand">
      <x/>
    </i>
  </rowItems>
  <colItems count="1">
    <i/>
  </colItems>
  <dataFields count="1">
    <dataField name="ผลรวม ของ จำนวนเงิน" fld="6" baseField="0" baseItem="0" numFmtId="43"/>
  </dataFields>
  <formats count="5">
    <format dxfId="2">
      <pivotArea outline="0" fieldPosition="0"/>
    </format>
    <format dxfId="0">
      <pivotArea outline="0" fieldPosition="0" dataOnly="0" type="all"/>
    </format>
    <format dxfId="3">
      <pivotArea outline="0" fieldPosition="0" dataOnly="0">
        <references count="1">
          <reference field="4" count="0"/>
        </references>
      </pivotArea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F35" firstHeaderRow="1" firstDataRow="2" firstDataCol="1" rowPageCount="1" colPageCount="1"/>
  <pivotFields count="12">
    <pivotField axis="axisRow" showAll="0">
      <items count="21">
        <item m="1" x="4"/>
        <item m="1" x="11"/>
        <item m="1" x="13"/>
        <item m="1" x="8"/>
        <item m="1" x="6"/>
        <item m="1" x="10"/>
        <item m="1" x="19"/>
        <item m="1" x="12"/>
        <item m="1" x="7"/>
        <item m="1" x="15"/>
        <item m="1" x="18"/>
        <item m="1" x="14"/>
        <item m="1" x="16"/>
        <item m="1" x="5"/>
        <item m="1" x="17"/>
        <item m="1" x="9"/>
        <item x="0"/>
        <item x="1"/>
        <item x="2"/>
        <item x="3"/>
        <item t="default"/>
      </items>
    </pivotField>
    <pivotField showAll="0"/>
    <pivotField axis="axisRow" showAll="0">
      <items count="26">
        <item m="1" x="18"/>
        <item m="1" x="17"/>
        <item m="1" x="23"/>
        <item m="1" x="9"/>
        <item m="1" x="11"/>
        <item m="1" x="22"/>
        <item m="1" x="16"/>
        <item m="1" x="24"/>
        <item m="1" x="4"/>
        <item x="0"/>
        <item x="2"/>
        <item x="3"/>
        <item m="1" x="19"/>
        <item sd="0" m="1" x="6"/>
        <item m="1" x="20"/>
        <item m="1" x="12"/>
        <item m="1" x="7"/>
        <item m="1" x="13"/>
        <item m="1" x="21"/>
        <item m="1" x="15"/>
        <item m="1" x="10"/>
        <item m="1" x="14"/>
        <item m="1" x="5"/>
        <item m="1" x="8"/>
        <item x="1"/>
        <item t="default"/>
      </items>
    </pivotField>
    <pivotField showAll="0"/>
    <pivotField axis="axisRow" showAll="0">
      <items count="31">
        <item x="4"/>
        <item m="1" x="25"/>
        <item m="1" x="19"/>
        <item x="12"/>
        <item x="2"/>
        <item x="13"/>
        <item x="1"/>
        <item m="1" x="20"/>
        <item x="5"/>
        <item m="1" x="21"/>
        <item x="6"/>
        <item m="1" x="28"/>
        <item m="1" x="15"/>
        <item x="3"/>
        <item x="7"/>
        <item m="1" x="22"/>
        <item x="9"/>
        <item x="10"/>
        <item m="1" x="29"/>
        <item m="1" x="26"/>
        <item x="8"/>
        <item m="1" x="24"/>
        <item m="1" x="27"/>
        <item m="1" x="16"/>
        <item m="1" x="18"/>
        <item x="11"/>
        <item x="0"/>
        <item m="1" x="14"/>
        <item m="1" x="17"/>
        <item m="1" x="23"/>
        <item t="default"/>
      </items>
    </pivotField>
    <pivotField showAll="0"/>
    <pivotField dataField="1" showAll="0" numFmtId="43"/>
    <pivotField showAll="0"/>
    <pivotField showAll="0"/>
    <pivotField axis="axisCol" showAll="0">
      <items count="12">
        <item x="2"/>
        <item x="1"/>
        <item x="3"/>
        <item m="1" x="7"/>
        <item m="1" x="5"/>
        <item m="1" x="8"/>
        <item m="1" x="9"/>
        <item m="1" x="6"/>
        <item m="1" x="4"/>
        <item x="0"/>
        <item m="1" x="10"/>
        <item t="default"/>
      </items>
    </pivotField>
    <pivotField axis="axisPage" showAll="0">
      <items count="13">
        <item m="1" x="5"/>
        <item m="1" x="2"/>
        <item m="1" x="6"/>
        <item m="1" x="1"/>
        <item x="0"/>
        <item m="1" x="9"/>
        <item m="1" x="11"/>
        <item m="1" x="10"/>
        <item m="1" x="3"/>
        <item m="1" x="4"/>
        <item m="1" x="7"/>
        <item m="1" x="8"/>
        <item t="default"/>
      </items>
    </pivotField>
    <pivotField showAll="0" defaultSubtotal="0"/>
  </pivotFields>
  <rowFields count="3">
    <field x="0"/>
    <field x="2"/>
    <field x="4"/>
  </rowFields>
  <rowItems count="31">
    <i>
      <x v="16"/>
    </i>
    <i r="1">
      <x v="9"/>
    </i>
    <i r="2">
      <x/>
    </i>
    <i r="2">
      <x v="13"/>
    </i>
    <i r="2">
      <x v="26"/>
    </i>
    <i>
      <x v="17"/>
    </i>
    <i r="1">
      <x v="24"/>
    </i>
    <i r="2">
      <x/>
    </i>
    <i r="2">
      <x v="3"/>
    </i>
    <i r="2">
      <x v="4"/>
    </i>
    <i r="2">
      <x v="5"/>
    </i>
    <i r="2">
      <x v="6"/>
    </i>
    <i r="2">
      <x v="8"/>
    </i>
    <i r="2">
      <x v="10"/>
    </i>
    <i r="2">
      <x v="13"/>
    </i>
    <i r="2">
      <x v="14"/>
    </i>
    <i r="2">
      <x v="16"/>
    </i>
    <i r="2">
      <x v="17"/>
    </i>
    <i r="2">
      <x v="20"/>
    </i>
    <i r="2">
      <x v="25"/>
    </i>
    <i r="2">
      <x v="26"/>
    </i>
    <i>
      <x v="18"/>
    </i>
    <i r="1">
      <x v="10"/>
    </i>
    <i r="2">
      <x v="6"/>
    </i>
    <i r="2">
      <x v="10"/>
    </i>
    <i r="2">
      <x v="26"/>
    </i>
    <i>
      <x v="19"/>
    </i>
    <i r="1">
      <x v="11"/>
    </i>
    <i r="2">
      <x v="4"/>
    </i>
    <i r="2">
      <x v="8"/>
    </i>
    <i t="grand">
      <x/>
    </i>
  </rowItems>
  <colFields count="1">
    <field x="9"/>
  </colFields>
  <colItems count="5">
    <i>
      <x/>
    </i>
    <i>
      <x v="1"/>
    </i>
    <i>
      <x v="2"/>
    </i>
    <i>
      <x v="9"/>
    </i>
    <i t="grand">
      <x/>
    </i>
  </colItems>
  <pageFields count="1">
    <pageField fld="10" hier="0"/>
  </pageFields>
  <dataFields count="1">
    <dataField name="ผลรวม ของ จำนวนเงิน" fld="6" baseField="0" baseItem="0" numFmtId="43"/>
  </dataFields>
  <formats count="9">
    <format dxfId="2">
      <pivotArea outline="0" fieldPosition="0"/>
    </format>
    <format dxfId="0">
      <pivotArea outline="0" fieldPosition="0" dataOnly="0" type="all"/>
    </format>
    <format dxfId="5">
      <pivotArea outline="0" fieldPosition="0" dataOnly="0" type="all"/>
    </format>
    <format dxfId="5">
      <pivotArea outline="0" fieldPosition="0"/>
    </format>
    <format dxfId="5">
      <pivotArea outline="0" fieldPosition="0" dataOnly="0" labelOnly="1">
        <references count="1">
          <reference field="0" count="0"/>
        </references>
      </pivotArea>
    </format>
    <format dxfId="5">
      <pivotArea outline="0" fieldPosition="0" dataOnly="0" grandRow="1" labelOnly="1"/>
    </format>
    <format dxfId="5">
      <pivotArea outline="0" fieldPosition="0" dataOnly="0" labelOnly="1">
        <references count="2">
          <reference field="0" count="1">
            <x v="1"/>
          </reference>
          <reference field="2" count="0"/>
        </references>
      </pivotArea>
    </format>
    <format dxfId="5">
      <pivotArea outline="0" fieldPosition="0" dataOnly="0" labelOnly="1">
        <references count="1">
          <reference field="9" count="0"/>
        </references>
      </pivotArea>
    </format>
    <format dxfId="5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4:K36" firstHeaderRow="1" firstDataRow="2" firstDataCol="1" rowPageCount="2" colPageCount="1"/>
  <pivotFields count="12">
    <pivotField showAll="0"/>
    <pivotField showAll="0"/>
    <pivotField showAll="0"/>
    <pivotField showAll="0"/>
    <pivotField axis="axisPage" showAll="0">
      <items count="31">
        <item x="4"/>
        <item m="1" x="25"/>
        <item m="1" x="19"/>
        <item x="12"/>
        <item x="2"/>
        <item x="13"/>
        <item x="1"/>
        <item m="1" x="20"/>
        <item x="5"/>
        <item m="1" x="21"/>
        <item m="1" x="28"/>
        <item m="1" x="15"/>
        <item x="3"/>
        <item x="7"/>
        <item m="1" x="22"/>
        <item x="9"/>
        <item x="10"/>
        <item m="1" x="29"/>
        <item m="1" x="26"/>
        <item m="1" x="24"/>
        <item m="1" x="18"/>
        <item x="0"/>
        <item m="1" x="14"/>
        <item m="1" x="16"/>
        <item x="8"/>
        <item x="11"/>
        <item x="6"/>
        <item m="1" x="27"/>
        <item m="1" x="17"/>
        <item m="1" x="23"/>
        <item t="default"/>
      </items>
    </pivotField>
    <pivotField showAll="0"/>
    <pivotField dataField="1" showAll="0"/>
    <pivotField axis="axisRow" showAll="0">
      <items count="446">
        <item m="1" x="294"/>
        <item m="1" x="440"/>
        <item m="1" x="142"/>
        <item m="1" x="170"/>
        <item m="1" x="54"/>
        <item m="1" x="118"/>
        <item m="1" x="227"/>
        <item m="1" x="139"/>
        <item m="1" x="202"/>
        <item m="1" x="53"/>
        <item m="1" x="346"/>
        <item x="1"/>
        <item x="25"/>
        <item m="1" x="145"/>
        <item x="6"/>
        <item m="1" x="191"/>
        <item m="1" x="104"/>
        <item m="1" x="255"/>
        <item m="1" x="42"/>
        <item m="1" x="261"/>
        <item m="1" x="205"/>
        <item m="1" x="350"/>
        <item m="1" x="213"/>
        <item m="1" x="398"/>
        <item m="1" x="157"/>
        <item m="1" x="323"/>
        <item x="5"/>
        <item m="1" x="331"/>
        <item m="1" x="389"/>
        <item m="1" x="152"/>
        <item m="1" x="258"/>
        <item m="1" x="119"/>
        <item m="1" x="380"/>
        <item m="1" x="274"/>
        <item m="1" x="377"/>
        <item m="1" x="394"/>
        <item m="1" x="159"/>
        <item x="15"/>
        <item x="14"/>
        <item m="1" x="259"/>
        <item m="1" x="137"/>
        <item m="1" x="88"/>
        <item m="1" x="363"/>
        <item m="1" x="312"/>
        <item m="1" x="77"/>
        <item x="10"/>
        <item m="1" x="257"/>
        <item m="1" x="100"/>
        <item x="13"/>
        <item m="1" x="344"/>
        <item m="1" x="341"/>
        <item m="1" x="44"/>
        <item m="1" x="245"/>
        <item m="1" x="365"/>
        <item m="1" x="396"/>
        <item x="19"/>
        <item m="1" x="431"/>
        <item m="1" x="408"/>
        <item m="1" x="223"/>
        <item x="20"/>
        <item m="1" x="280"/>
        <item x="2"/>
        <item m="1" x="269"/>
        <item m="1" x="169"/>
        <item m="1" x="230"/>
        <item m="1" x="428"/>
        <item m="1" x="158"/>
        <item m="1" x="117"/>
        <item m="1" x="243"/>
        <item m="1" x="187"/>
        <item m="1" x="441"/>
        <item m="1" x="252"/>
        <item m="1" x="197"/>
        <item m="1" x="140"/>
        <item m="1" x="99"/>
        <item m="1" x="442"/>
        <item m="1" x="359"/>
        <item m="1" x="288"/>
        <item m="1" x="200"/>
        <item m="1" x="35"/>
        <item m="1" x="349"/>
        <item m="1" x="49"/>
        <item m="1" x="224"/>
        <item m="1" x="196"/>
        <item m="1" x="305"/>
        <item m="1" x="244"/>
        <item m="1" x="372"/>
        <item m="1" x="416"/>
        <item m="1" x="435"/>
        <item m="1" x="264"/>
        <item m="1" x="433"/>
        <item m="1" x="246"/>
        <item x="18"/>
        <item m="1" x="322"/>
        <item m="1" x="40"/>
        <item m="1" x="171"/>
        <item m="1" x="172"/>
        <item m="1" x="55"/>
        <item m="1" x="30"/>
        <item m="1" x="328"/>
        <item m="1" x="234"/>
        <item m="1" x="220"/>
        <item m="1" x="378"/>
        <item m="1" x="189"/>
        <item m="1" x="225"/>
        <item m="1" x="444"/>
        <item m="1" x="375"/>
        <item m="1" x="352"/>
        <item m="1" x="37"/>
        <item m="1" x="315"/>
        <item m="1" x="231"/>
        <item m="1" x="282"/>
        <item m="1" x="367"/>
        <item m="1" x="168"/>
        <item m="1" x="86"/>
        <item m="1" x="132"/>
        <item m="1" x="64"/>
        <item m="1" x="357"/>
        <item m="1" x="415"/>
        <item m="1" x="82"/>
        <item m="1" x="151"/>
        <item m="1" x="251"/>
        <item m="1" x="374"/>
        <item m="1" x="300"/>
        <item m="1" x="166"/>
        <item m="1" x="373"/>
        <item m="1" x="425"/>
        <item m="1" x="411"/>
        <item m="1" x="336"/>
        <item m="1" x="34"/>
        <item m="1" x="111"/>
        <item m="1" x="351"/>
        <item m="1" x="395"/>
        <item m="1" x="287"/>
        <item m="1" x="327"/>
        <item m="1" x="443"/>
        <item m="1" x="237"/>
        <item m="1" x="92"/>
        <item m="1" x="147"/>
        <item m="1" x="148"/>
        <item m="1" x="229"/>
        <item m="1" x="75"/>
        <item m="1" x="242"/>
        <item m="1" x="260"/>
        <item m="1" x="71"/>
        <item m="1" x="426"/>
        <item m="1" x="247"/>
        <item m="1" x="303"/>
        <item m="1" x="281"/>
        <item m="1" x="302"/>
        <item m="1" x="358"/>
        <item m="1" x="94"/>
        <item m="1" x="337"/>
        <item m="1" x="226"/>
        <item m="1" x="438"/>
        <item m="1" x="268"/>
        <item m="1" x="209"/>
        <item m="1" x="60"/>
        <item m="1" x="89"/>
        <item m="1" x="141"/>
        <item m="1" x="232"/>
        <item m="1" x="277"/>
        <item m="1" x="439"/>
        <item m="1" x="110"/>
        <item m="1" x="345"/>
        <item m="1" x="136"/>
        <item m="1" x="63"/>
        <item m="1" x="272"/>
        <item m="1" x="293"/>
        <item m="1" x="123"/>
        <item m="1" x="188"/>
        <item m="1" x="248"/>
        <item m="1" x="90"/>
        <item m="1" x="85"/>
        <item m="1" x="73"/>
        <item m="1" x="409"/>
        <item m="1" x="289"/>
        <item m="1" x="26"/>
        <item x="9"/>
        <item m="1" x="135"/>
        <item m="1" x="33"/>
        <item m="1" x="195"/>
        <item m="1" x="199"/>
        <item m="1" x="78"/>
        <item m="1" x="317"/>
        <item m="1" x="383"/>
        <item m="1" x="153"/>
        <item m="1" x="290"/>
        <item m="1" x="51"/>
        <item m="1" x="370"/>
        <item m="1" x="406"/>
        <item m="1" x="233"/>
        <item m="1" x="222"/>
        <item m="1" x="201"/>
        <item m="1" x="324"/>
        <item m="1" x="392"/>
        <item m="1" x="39"/>
        <item m="1" x="311"/>
        <item m="1" x="304"/>
        <item m="1" x="126"/>
        <item m="1" x="109"/>
        <item m="1" x="27"/>
        <item m="1" x="391"/>
        <item m="1" x="401"/>
        <item m="1" x="160"/>
        <item m="1" x="194"/>
        <item m="1" x="348"/>
        <item m="1" x="113"/>
        <item m="1" x="130"/>
        <item m="1" x="393"/>
        <item m="1" x="102"/>
        <item m="1" x="320"/>
        <item m="1" x="181"/>
        <item m="1" x="116"/>
        <item m="1" x="134"/>
        <item m="1" x="93"/>
        <item m="1" x="347"/>
        <item m="1" x="215"/>
        <item m="1" x="163"/>
        <item m="1" x="182"/>
        <item m="1" x="400"/>
        <item m="1" x="68"/>
        <item m="1" x="265"/>
        <item m="1" x="47"/>
        <item m="1" x="174"/>
        <item m="1" x="46"/>
        <item m="1" x="210"/>
        <item m="1" x="76"/>
        <item m="1" x="203"/>
        <item m="1" x="338"/>
        <item m="1" x="284"/>
        <item m="1" x="207"/>
        <item m="1" x="318"/>
        <item m="1" x="122"/>
        <item m="1" x="310"/>
        <item m="1" x="436"/>
        <item m="1" x="91"/>
        <item m="1" x="154"/>
        <item m="1" x="314"/>
        <item m="1" x="162"/>
        <item m="1" x="238"/>
        <item m="1" x="84"/>
        <item m="1" x="432"/>
        <item m="1" x="249"/>
        <item m="1" x="97"/>
        <item m="1" x="236"/>
        <item m="1" x="250"/>
        <item m="1" x="410"/>
        <item m="1" x="131"/>
        <item m="1" x="214"/>
        <item m="1" x="129"/>
        <item m="1" x="384"/>
        <item m="1" x="106"/>
        <item m="1" x="313"/>
        <item m="1" x="405"/>
        <item m="1" x="164"/>
        <item m="1" x="156"/>
        <item m="1" x="219"/>
        <item m="1" x="308"/>
        <item m="1" x="48"/>
        <item m="1" x="87"/>
        <item m="1" x="420"/>
        <item m="1" x="360"/>
        <item m="1" x="31"/>
        <item m="1" x="36"/>
        <item m="1" x="385"/>
        <item m="1" x="221"/>
        <item m="1" x="424"/>
        <item m="1" x="103"/>
        <item m="1" x="267"/>
        <item m="1" x="206"/>
        <item m="1" x="333"/>
        <item m="1" x="332"/>
        <item m="1" x="167"/>
        <item m="1" x="326"/>
        <item m="1" x="45"/>
        <item m="1" x="307"/>
        <item m="1" x="340"/>
        <item m="1" x="192"/>
        <item m="1" x="419"/>
        <item m="1" x="125"/>
        <item m="1" x="107"/>
        <item m="1" x="177"/>
        <item m="1" x="43"/>
        <item m="1" x="211"/>
        <item m="1" x="404"/>
        <item m="1" x="423"/>
        <item m="1" x="386"/>
        <item m="1" x="403"/>
        <item m="1" x="204"/>
        <item m="1" x="422"/>
        <item m="1" x="105"/>
        <item m="1" x="299"/>
        <item m="1" x="270"/>
        <item m="1" x="120"/>
        <item m="1" x="95"/>
        <item m="1" x="285"/>
        <item m="1" x="273"/>
        <item m="1" x="235"/>
        <item m="1" x="421"/>
        <item m="1" x="279"/>
        <item m="1" x="115"/>
        <item m="1" x="262"/>
        <item m="1" x="208"/>
        <item m="1" x="184"/>
        <item m="1" x="98"/>
        <item m="1" x="430"/>
        <item m="1" x="183"/>
        <item m="1" x="381"/>
        <item m="1" x="150"/>
        <item m="1" x="56"/>
        <item m="1" x="399"/>
        <item m="1" x="165"/>
        <item m="1" x="79"/>
        <item m="1" x="173"/>
        <item m="1" x="427"/>
        <item m="1" x="96"/>
        <item m="1" x="67"/>
        <item m="1" x="74"/>
        <item m="1" x="413"/>
        <item m="1" x="138"/>
        <item m="1" x="429"/>
        <item m="1" x="298"/>
        <item m="1" x="368"/>
        <item m="1" x="283"/>
        <item x="0"/>
        <item m="1" x="417"/>
        <item m="1" x="176"/>
        <item m="1" x="175"/>
        <item m="1" x="149"/>
        <item x="7"/>
        <item m="1" x="179"/>
        <item m="1" x="291"/>
        <item m="1" x="306"/>
        <item m="1" x="50"/>
        <item m="1" x="178"/>
        <item m="1" x="216"/>
        <item m="1" x="133"/>
        <item m="1" x="61"/>
        <item m="1" x="228"/>
        <item m="1" x="83"/>
        <item m="1" x="286"/>
        <item m="1" x="369"/>
        <item m="1" x="62"/>
        <item m="1" x="72"/>
        <item m="1" x="218"/>
        <item m="1" x="342"/>
        <item m="1" x="407"/>
        <item m="1" x="366"/>
        <item m="1" x="127"/>
        <item m="1" x="28"/>
        <item m="1" x="253"/>
        <item m="1" x="437"/>
        <item m="1" x="185"/>
        <item m="1" x="180"/>
        <item m="1" x="69"/>
        <item m="1" x="371"/>
        <item m="1" x="335"/>
        <item m="1" x="52"/>
        <item m="1" x="121"/>
        <item m="1" x="388"/>
        <item m="1" x="101"/>
        <item m="1" x="402"/>
        <item m="1" x="161"/>
        <item m="1" x="356"/>
        <item m="1" x="379"/>
        <item m="1" x="81"/>
        <item m="1" x="146"/>
        <item m="1" x="321"/>
        <item m="1" x="334"/>
        <item m="1" x="292"/>
        <item m="1" x="190"/>
        <item m="1" x="38"/>
        <item m="1" x="241"/>
        <item m="1" x="57"/>
        <item m="1" x="155"/>
        <item m="1" x="330"/>
        <item m="1" x="266"/>
        <item m="1" x="58"/>
        <item m="1" x="124"/>
        <item m="1" x="32"/>
        <item m="1" x="217"/>
        <item m="1" x="339"/>
        <item m="1" x="271"/>
        <item m="1" x="376"/>
        <item m="1" x="434"/>
        <item m="1" x="108"/>
        <item m="1" x="186"/>
        <item m="1" x="193"/>
        <item m="1" x="240"/>
        <item m="1" x="143"/>
        <item m="1" x="343"/>
        <item m="1" x="329"/>
        <item m="1" x="80"/>
        <item m="1" x="239"/>
        <item m="1" x="254"/>
        <item m="1" x="256"/>
        <item m="1" x="387"/>
        <item m="1" x="278"/>
        <item m="1" x="296"/>
        <item m="1" x="295"/>
        <item m="1" x="263"/>
        <item m="1" x="397"/>
        <item m="1" x="276"/>
        <item m="1" x="414"/>
        <item m="1" x="65"/>
        <item m="1" x="114"/>
        <item m="1" x="353"/>
        <item m="1" x="128"/>
        <item m="1" x="275"/>
        <item m="1" x="29"/>
        <item m="1" x="390"/>
        <item m="1" x="309"/>
        <item m="1" x="70"/>
        <item m="1" x="144"/>
        <item m="1" x="66"/>
        <item m="1" x="212"/>
        <item m="1" x="301"/>
        <item m="1" x="319"/>
        <item m="1" x="297"/>
        <item m="1" x="355"/>
        <item m="1" x="361"/>
        <item m="1" x="362"/>
        <item m="1" x="112"/>
        <item m="1" x="354"/>
        <item m="1" x="198"/>
        <item m="1" x="59"/>
        <item m="1" x="382"/>
        <item m="1" x="325"/>
        <item m="1" x="412"/>
        <item m="1" x="316"/>
        <item m="1" x="41"/>
        <item m="1" x="364"/>
        <item m="1" x="418"/>
        <item x="3"/>
        <item x="4"/>
        <item x="8"/>
        <item x="11"/>
        <item x="12"/>
        <item x="16"/>
        <item x="17"/>
        <item x="21"/>
        <item x="22"/>
        <item x="23"/>
        <item x="24"/>
        <item t="default"/>
      </items>
    </pivotField>
    <pivotField axis="axisCol" showAll="0">
      <items count="26">
        <item m="1" x="23"/>
        <item x="1"/>
        <item x="8"/>
        <item x="2"/>
        <item x="5"/>
        <item x="6"/>
        <item x="4"/>
        <item m="1" x="15"/>
        <item m="1" x="14"/>
        <item x="7"/>
        <item m="1" x="24"/>
        <item m="1" x="22"/>
        <item x="3"/>
        <item m="1" x="18"/>
        <item x="0"/>
        <item m="1" x="17"/>
        <item m="1" x="10"/>
        <item m="1" x="11"/>
        <item m="1" x="16"/>
        <item m="1" x="20"/>
        <item m="1" x="13"/>
        <item m="1" x="9"/>
        <item m="1" x="12"/>
        <item m="1" x="19"/>
        <item m="1" x="21"/>
        <item t="default"/>
      </items>
    </pivotField>
    <pivotField axis="axisRow" showAll="0">
      <items count="12">
        <item x="2"/>
        <item x="1"/>
        <item x="0"/>
        <item x="3"/>
        <item m="1" x="7"/>
        <item m="1" x="5"/>
        <item m="1" x="8"/>
        <item m="1" x="9"/>
        <item m="1" x="6"/>
        <item m="1" x="4"/>
        <item m="1" x="10"/>
        <item t="default"/>
      </items>
    </pivotField>
    <pivotField axis="axisPage" showAll="0">
      <items count="13">
        <item m="1" x="5"/>
        <item m="1" x="2"/>
        <item m="1" x="6"/>
        <item m="1" x="10"/>
        <item m="1" x="1"/>
        <item m="1" x="3"/>
        <item m="1" x="4"/>
        <item m="1" x="7"/>
        <item m="1" x="8"/>
        <item x="0"/>
        <item m="1" x="9"/>
        <item m="1" x="11"/>
        <item t="default"/>
      </items>
    </pivotField>
    <pivotField showAll="0"/>
  </pivotFields>
  <rowFields count="2">
    <field x="9"/>
    <field x="7"/>
  </rowFields>
  <rowItems count="31">
    <i>
      <x/>
    </i>
    <i r="1">
      <x v="14"/>
    </i>
    <i r="1">
      <x v="26"/>
    </i>
    <i r="1">
      <x v="37"/>
    </i>
    <i r="1">
      <x v="38"/>
    </i>
    <i r="1">
      <x v="45"/>
    </i>
    <i r="1">
      <x v="48"/>
    </i>
    <i r="1">
      <x v="61"/>
    </i>
    <i r="1">
      <x v="92"/>
    </i>
    <i r="1">
      <x v="178"/>
    </i>
    <i r="1">
      <x v="330"/>
    </i>
    <i r="1">
      <x v="436"/>
    </i>
    <i r="1">
      <x v="437"/>
    </i>
    <i r="1">
      <x v="438"/>
    </i>
    <i r="1">
      <x v="439"/>
    </i>
    <i r="1">
      <x v="440"/>
    </i>
    <i>
      <x v="1"/>
    </i>
    <i r="1">
      <x v="11"/>
    </i>
    <i r="1">
      <x v="12"/>
    </i>
    <i r="1">
      <x v="55"/>
    </i>
    <i r="1">
      <x v="59"/>
    </i>
    <i r="1">
      <x v="441"/>
    </i>
    <i r="1">
      <x v="442"/>
    </i>
    <i r="1">
      <x v="443"/>
    </i>
    <i r="1">
      <x v="444"/>
    </i>
    <i>
      <x v="2"/>
    </i>
    <i r="1">
      <x v="325"/>
    </i>
    <i>
      <x v="3"/>
    </i>
    <i r="1">
      <x v="434"/>
    </i>
    <i r="1">
      <x v="435"/>
    </i>
    <i t="grand">
      <x/>
    </i>
  </rowItems>
  <colFields count="1">
    <field x="8"/>
  </colFields>
  <colItems count="10">
    <i>
      <x v="1"/>
    </i>
    <i>
      <x v="2"/>
    </i>
    <i>
      <x v="3"/>
    </i>
    <i>
      <x v="4"/>
    </i>
    <i>
      <x v="5"/>
    </i>
    <i>
      <x v="6"/>
    </i>
    <i>
      <x v="9"/>
    </i>
    <i>
      <x v="12"/>
    </i>
    <i>
      <x v="14"/>
    </i>
    <i t="grand">
      <x/>
    </i>
  </colItems>
  <pageFields count="2">
    <pageField fld="4" hier="0"/>
    <pageField fld="10" hier="0"/>
  </pageFields>
  <dataFields count="1">
    <dataField name="ผลรวม ของ จำนวนเงิน" fld="6" baseField="0" baseItem="0" numFmtId="43"/>
  </dataFields>
  <formats count="11">
    <format dxfId="2">
      <pivotArea outline="0" fieldPosition="0"/>
    </format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grandRow="1" labelOnly="1"/>
    </format>
    <format dxfId="0">
      <pivotArea outline="0" fieldPosition="0" dataOnly="0" labelOnly="1">
        <references count="1">
          <reference field="8" count="0"/>
        </references>
      </pivotArea>
    </format>
    <format dxfId="0">
      <pivotArea outline="0" fieldPosition="0" dataOnly="0" grandCol="1" labelOnly="1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grandRow="1" labelOnly="1"/>
    </format>
    <format dxfId="6">
      <pivotArea outline="0" fieldPosition="0" dataOnly="0" labelOnly="1">
        <references count="1">
          <reference field="8" count="0"/>
        </references>
      </pivotArea>
    </format>
    <format dxfId="6">
      <pivotArea outline="0" fieldPosition="0" dataOnly="0" grandCol="1" labelOnly="1"/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4:K26" firstHeaderRow="1" firstDataRow="2" firstDataCol="1" rowPageCount="1" colPageCount="1"/>
  <pivotFields count="12">
    <pivotField axis="axisRow" showAll="0" sortType="ascending" defaultSubtotal="0">
      <items count="20">
        <item m="1" x="5"/>
        <item m="1" x="13"/>
        <item m="1" x="8"/>
        <item m="1" x="15"/>
        <item m="1" x="11"/>
        <item m="1" x="6"/>
        <item m="1" x="4"/>
        <item m="1" x="19"/>
        <item m="1" x="10"/>
        <item m="1" x="14"/>
        <item m="1" x="9"/>
        <item x="2"/>
        <item x="3"/>
        <item x="0"/>
        <item x="1"/>
        <item m="1" x="12"/>
        <item m="1" x="7"/>
        <item m="1" x="16"/>
        <item m="1" x="18"/>
        <item m="1" x="17"/>
      </items>
    </pivotField>
    <pivotField axis="axisRow" showAll="0" sortType="ascending" defaultSubtotal="0">
      <items count="335">
        <item m="1" x="8"/>
        <item m="1" x="47"/>
        <item m="1" x="295"/>
        <item m="1" x="77"/>
        <item m="1" x="144"/>
        <item m="1" x="213"/>
        <item m="1" x="284"/>
        <item m="1" x="24"/>
        <item m="1" x="95"/>
        <item m="1" x="161"/>
        <item m="1" x="41"/>
        <item m="1" x="269"/>
        <item m="1" x="333"/>
        <item m="1" x="121"/>
        <item m="1" x="104"/>
        <item m="1" x="171"/>
        <item m="1" x="240"/>
        <item m="1" x="309"/>
        <item m="1" x="194"/>
        <item m="1" x="87"/>
        <item m="1" x="158"/>
        <item m="1" x="225"/>
        <item m="1" x="265"/>
        <item m="1" x="332"/>
        <item m="1" x="83"/>
        <item m="1" x="276"/>
        <item m="1" x="23"/>
        <item m="1" x="190"/>
        <item m="1" x="162"/>
        <item m="1" x="231"/>
        <item m="1" x="301"/>
        <item m="1" x="42"/>
        <item m="1" x="116"/>
        <item m="1" x="184"/>
        <item m="1" x="250"/>
        <item m="1" x="319"/>
        <item m="1" x="63"/>
        <item m="1" x="165"/>
        <item m="1" x="235"/>
        <item m="1" x="304"/>
        <item m="1" x="48"/>
        <item m="1" x="122"/>
        <item m="1" x="191"/>
        <item m="1" x="256"/>
        <item m="1" x="320"/>
        <item m="1" x="67"/>
        <item m="1" x="241"/>
        <item m="1" x="52"/>
        <item m="1" x="125"/>
        <item m="1" x="195"/>
        <item m="1" x="261"/>
        <item m="1" x="324"/>
        <item m="1" x="73"/>
        <item m="1" x="138"/>
        <item m="1" x="206"/>
        <item m="1" x="316"/>
        <item m="1" x="58"/>
        <item m="1" x="130"/>
        <item m="1" x="199"/>
        <item m="1" x="266"/>
        <item m="1" x="327"/>
        <item m="1" x="78"/>
        <item m="1" x="145"/>
        <item m="1" x="214"/>
        <item m="1" x="285"/>
        <item m="1" x="64"/>
        <item m="1" x="134"/>
        <item m="1" x="270"/>
        <item m="1" x="31"/>
        <item m="1" x="105"/>
        <item m="1" x="207"/>
        <item m="1" x="277"/>
        <item m="1" x="16"/>
        <item m="1" x="88"/>
        <item m="1" x="226"/>
        <item m="1" x="296"/>
        <item m="1" x="36"/>
        <item m="1" x="110"/>
        <item m="1" x="178"/>
        <item m="1" x="286"/>
        <item m="1" x="25"/>
        <item m="1" x="96"/>
        <item m="1" x="163"/>
        <item m="1" x="232"/>
        <item m="1" x="302"/>
        <item m="1" x="43"/>
        <item m="1" x="117"/>
        <item m="1" x="185"/>
        <item m="1" x="251"/>
        <item m="1" x="29"/>
        <item m="1" x="100"/>
        <item m="1" x="166"/>
        <item m="1" x="236"/>
        <item m="1" x="305"/>
        <item m="1" x="49"/>
        <item m="1" x="123"/>
        <item m="1" x="192"/>
        <item m="1" x="257"/>
        <item m="1" x="32"/>
        <item m="1" x="106"/>
        <item m="1" x="172"/>
        <item m="1" x="242"/>
        <item m="1" x="310"/>
        <item m="1" x="53"/>
        <item m="1" x="126"/>
        <item m="1" x="196"/>
        <item m="1" x="262"/>
        <item m="1" x="37"/>
        <item m="1" x="111"/>
        <item m="1" x="179"/>
        <item m="1" x="247"/>
        <item m="1" x="9"/>
        <item m="1" x="146"/>
        <item m="1" x="118"/>
        <item m="1" x="186"/>
        <item m="1" x="252"/>
        <item m="1" x="65"/>
        <item m="1" x="215"/>
        <item m="1" x="287"/>
        <item m="1" x="139"/>
        <item m="1" x="208"/>
        <item m="1" x="278"/>
        <item m="1" x="17"/>
        <item m="1" x="89"/>
        <item m="1" x="200"/>
        <item m="1" x="267"/>
        <item m="1" x="328"/>
        <item m="1" x="79"/>
        <item m="1" x="147"/>
        <item m="1" x="297"/>
        <item m="1" x="273"/>
        <item m="1" x="10"/>
        <item m="1" x="148"/>
        <item m="1" x="216"/>
        <item m="1" x="59"/>
        <item m="1" x="131"/>
        <item m="1" x="201"/>
        <item m="1" x="268"/>
        <item m="1" x="329"/>
        <item m="1" x="80"/>
        <item m="1" x="149"/>
        <item m="1" x="217"/>
        <item m="1" x="288"/>
        <item m="1" x="258"/>
        <item m="1" x="221"/>
        <item m="1" x="291"/>
        <item m="1" x="33"/>
        <item m="1" x="107"/>
        <item m="1" x="173"/>
        <item m="1" x="243"/>
        <item m="1" x="311"/>
        <item m="1" x="54"/>
        <item m="1" x="68"/>
        <item m="1" x="135"/>
        <item m="1" x="330"/>
        <item m="1" x="81"/>
        <item m="1" x="150"/>
        <item m="1" x="66"/>
        <item m="1" x="38"/>
        <item m="1" x="112"/>
        <item m="1" x="180"/>
        <item m="1" x="248"/>
        <item m="1" x="317"/>
        <item m="1" x="237"/>
        <item m="1" x="306"/>
        <item m="1" x="318"/>
        <item m="1" x="60"/>
        <item m="1" x="90"/>
        <item m="1" x="11"/>
        <item m="1" x="84"/>
        <item m="1" x="154"/>
        <item m="1" x="222"/>
        <item m="1" x="74"/>
        <item m="1" x="140"/>
        <item m="1" x="209"/>
        <item m="1" x="279"/>
        <item m="1" x="174"/>
        <item m="1" x="157"/>
        <item m="1" x="292"/>
        <item m="1" x="244"/>
        <item m="1" x="312"/>
        <item m="1" x="55"/>
        <item m="1" x="127"/>
        <item m="1" x="227"/>
        <item m="1" x="298"/>
        <item m="1" x="39"/>
        <item m="1" x="113"/>
        <item m="1" x="181"/>
        <item m="1" x="61"/>
        <item m="1" x="132"/>
        <item m="1" x="44"/>
        <item m="1" x="119"/>
        <item m="1" x="34"/>
        <item m="1" x="108"/>
        <item m="1" x="175"/>
        <item m="1" x="245"/>
        <item m="1" x="313"/>
        <item m="1" x="91"/>
        <item m="1" x="182"/>
        <item m="1" x="92"/>
        <item m="1" x="159"/>
        <item m="1" x="228"/>
        <item m="1" x="218"/>
        <item m="1" x="289"/>
        <item m="1" x="101"/>
        <item m="1" x="167"/>
        <item m="1" x="238"/>
        <item m="1" x="307"/>
        <item m="1" x="50"/>
        <item m="1" x="210"/>
        <item m="1" x="280"/>
        <item m="1" x="18"/>
        <item m="1" x="168"/>
        <item m="1" x="45"/>
        <item m="1" x="223"/>
        <item m="1" x="202"/>
        <item m="1" x="271"/>
        <item m="1" x="334"/>
        <item m="1" x="82"/>
        <item m="1" x="189"/>
        <item m="1" x="152"/>
        <item m="1" x="219"/>
        <item m="1" x="290"/>
        <item m="1" x="30"/>
        <item m="1" x="102"/>
        <item m="1" x="204"/>
        <item m="1" x="274"/>
        <item m="1" x="12"/>
        <item m="1" x="85"/>
        <item m="1" x="155"/>
        <item m="1" x="224"/>
        <item m="1" x="293"/>
        <item m="1" x="35"/>
        <item m="1" x="109"/>
        <item m="1" x="176"/>
        <item m="1" x="281"/>
        <item m="1" x="19"/>
        <item m="1" x="93"/>
        <item m="1" x="160"/>
        <item m="1" x="229"/>
        <item m="1" x="299"/>
        <item m="1" x="40"/>
        <item m="1" x="114"/>
        <item m="1" x="183"/>
        <item m="1" x="249"/>
        <item m="1" x="26"/>
        <item m="1" x="97"/>
        <item m="1" x="164"/>
        <item m="1" x="233"/>
        <item m="1" x="303"/>
        <item m="1" x="46"/>
        <item m="1" x="120"/>
        <item m="1" x="187"/>
        <item m="1" x="253"/>
        <item m="1" x="103"/>
        <item m="1" x="169"/>
        <item m="1" x="239"/>
        <item m="1" x="308"/>
        <item m="1" x="51"/>
        <item m="1" x="124"/>
        <item m="1" x="193"/>
        <item m="1" x="259"/>
        <item m="1" x="321"/>
        <item m="1" x="177"/>
        <item m="1" x="246"/>
        <item m="1" x="314"/>
        <item m="1" x="56"/>
        <item m="1" x="128"/>
        <item m="1" x="197"/>
        <item m="1" x="263"/>
        <item m="1" x="325"/>
        <item m="1" x="220"/>
        <item m="1" x="136"/>
        <item m="1" x="275"/>
        <item m="1" x="13"/>
        <item m="1" x="86"/>
        <item m="1" x="75"/>
        <item m="1" x="141"/>
        <item m="1" x="211"/>
        <item m="1" x="282"/>
        <item m="1" x="20"/>
        <item m="1" x="188"/>
        <item m="1" x="254"/>
        <item m="1" x="153"/>
        <item m="1" x="62"/>
        <item m="1" x="27"/>
        <item m="1" x="98"/>
        <item x="6"/>
        <item x="7"/>
        <item x="4"/>
        <item x="0"/>
        <item m="1" x="99"/>
        <item m="1" x="300"/>
        <item x="5"/>
        <item x="1"/>
        <item x="2"/>
        <item x="3"/>
        <item m="1" x="255"/>
        <item m="1" x="28"/>
        <item m="1" x="283"/>
        <item m="1" x="294"/>
        <item m="1" x="133"/>
        <item m="1" x="230"/>
        <item m="1" x="156"/>
        <item m="1" x="315"/>
        <item m="1" x="57"/>
        <item m="1" x="129"/>
        <item m="1" x="198"/>
        <item m="1" x="264"/>
        <item m="1" x="326"/>
        <item m="1" x="76"/>
        <item m="1" x="142"/>
        <item m="1" x="260"/>
        <item m="1" x="322"/>
        <item m="1" x="69"/>
        <item m="1" x="137"/>
        <item m="1" x="205"/>
        <item m="1" x="70"/>
        <item m="1" x="143"/>
        <item m="1" x="71"/>
        <item m="1" x="272"/>
        <item m="1" x="14"/>
        <item m="1" x="72"/>
        <item m="1" x="170"/>
        <item m="1" x="21"/>
        <item m="1" x="94"/>
        <item m="1" x="234"/>
        <item m="1" x="151"/>
        <item m="1" x="331"/>
        <item m="1" x="323"/>
        <item m="1" x="115"/>
        <item m="1" x="22"/>
        <item m="1" x="212"/>
        <item m="1" x="203"/>
        <item sd="0" m="1" x="15"/>
      </items>
    </pivotField>
    <pivotField showAll="0" defaultSubtotal="0"/>
    <pivotField axis="axisRow" showAll="0" defaultSubtotal="0">
      <items count="317">
        <item m="1" x="114"/>
        <item m="1" x="160"/>
        <item m="1" x="306"/>
        <item m="1" x="127"/>
        <item m="1" x="45"/>
        <item m="1" x="62"/>
        <item m="1" x="231"/>
        <item m="1" x="254"/>
        <item m="1" x="200"/>
        <item m="1" x="129"/>
        <item m="1" x="276"/>
        <item m="1" x="115"/>
        <item m="1" x="11"/>
        <item m="1" x="258"/>
        <item m="1" x="195"/>
        <item m="1" x="297"/>
        <item m="1" x="104"/>
        <item m="1" x="105"/>
        <item m="1" x="24"/>
        <item m="1" x="242"/>
        <item m="1" x="171"/>
        <item m="1" x="141"/>
        <item m="1" x="25"/>
        <item m="1" x="77"/>
        <item m="1" x="227"/>
        <item m="1" x="156"/>
        <item m="1" x="313"/>
        <item m="1" x="177"/>
        <item m="1" x="170"/>
        <item m="1" x="136"/>
        <item m="1" x="188"/>
        <item m="1" x="314"/>
        <item m="1" x="92"/>
        <item m="1" x="184"/>
        <item m="1" x="139"/>
        <item m="1" x="249"/>
        <item m="1" x="21"/>
        <item m="1" x="135"/>
        <item m="1" x="214"/>
        <item m="1" x="266"/>
        <item m="1" x="157"/>
        <item m="1" x="316"/>
        <item m="1" x="246"/>
        <item m="1" x="260"/>
        <item m="1" x="113"/>
        <item m="1" x="51"/>
        <item m="1" x="32"/>
        <item m="1" x="252"/>
        <item m="1" x="296"/>
        <item m="1" x="48"/>
        <item m="1" x="99"/>
        <item m="1" x="176"/>
        <item m="1" x="267"/>
        <item m="1" x="209"/>
        <item m="1" x="293"/>
        <item m="1" x="236"/>
        <item m="1" x="10"/>
        <item m="1" x="71"/>
        <item m="1" x="245"/>
        <item m="1" x="282"/>
        <item m="1" x="199"/>
        <item m="1" x="230"/>
        <item m="1" x="315"/>
        <item m="1" x="164"/>
        <item m="1" x="55"/>
        <item m="1" x="96"/>
        <item m="1" x="97"/>
        <item m="1" x="159"/>
        <item m="1" x="42"/>
        <item m="1" x="169"/>
        <item m="1" x="181"/>
        <item m="1" x="38"/>
        <item m="1" x="304"/>
        <item m="1" x="172"/>
        <item m="1" x="212"/>
        <item m="1" x="194"/>
        <item m="1" x="211"/>
        <item m="1" x="253"/>
        <item m="1" x="57"/>
        <item m="1" x="237"/>
        <item m="1" x="158"/>
        <item m="1" x="128"/>
        <item m="1" x="173"/>
        <item m="1" x="53"/>
        <item m="1" x="40"/>
        <item m="1" x="291"/>
        <item m="1" x="201"/>
        <item m="1" x="90"/>
        <item m="1" x="9"/>
        <item m="1" x="134"/>
        <item m="1" x="138"/>
        <item m="1" x="44"/>
        <item m="1" x="222"/>
        <item m="1" x="272"/>
        <item m="1" x="100"/>
        <item m="1" x="202"/>
        <item m="1" x="22"/>
        <item m="1" x="263"/>
        <item m="1" x="289"/>
        <item m="1" x="161"/>
        <item m="1" x="155"/>
        <item m="1" x="140"/>
        <item m="1" x="228"/>
        <item m="1" x="280"/>
        <item m="1" x="14"/>
        <item m="1" x="213"/>
        <item m="1" x="83"/>
        <item m="1" x="70"/>
        <item m="1" x="4"/>
        <item m="1" x="279"/>
        <item m="1" x="286"/>
        <item m="1" x="106"/>
        <item m="1" x="133"/>
        <item m="1" x="244"/>
        <item m="1" x="73"/>
        <item m="1" x="87"/>
        <item m="1" x="281"/>
        <item m="1" x="64"/>
        <item m="1" x="225"/>
        <item m="1" x="121"/>
        <item m="1" x="76"/>
        <item m="1" x="89"/>
        <item m="1" x="56"/>
        <item m="1" x="243"/>
        <item m="1" x="151"/>
        <item m="1" x="109"/>
        <item m="1" x="122"/>
        <item m="1" x="285"/>
        <item m="1" x="36"/>
        <item m="1" x="185"/>
        <item m="1" x="19"/>
        <item m="1" x="117"/>
        <item m="1" x="18"/>
        <item m="1" x="147"/>
        <item m="1" x="43"/>
        <item m="1" x="142"/>
        <item m="1" x="238"/>
        <item m="1" x="196"/>
        <item m="1" x="145"/>
        <item m="1" x="223"/>
        <item m="1" x="80"/>
        <item m="1" x="218"/>
        <item m="1" x="311"/>
        <item m="1" x="54"/>
        <item m="1" x="101"/>
        <item m="1" x="220"/>
        <item m="1" x="108"/>
        <item m="1" x="165"/>
        <item m="1" x="50"/>
        <item m="1" x="309"/>
        <item m="1" x="174"/>
        <item m="1" x="60"/>
        <item m="1" x="163"/>
        <item m="1" x="175"/>
        <item m="1" x="292"/>
        <item m="1" x="88"/>
        <item m="1" x="150"/>
        <item m="1" x="86"/>
        <item m="1" x="273"/>
        <item m="1" x="67"/>
        <item m="1" x="219"/>
        <item m="1" x="288"/>
        <item m="1" x="110"/>
        <item m="1" x="103"/>
        <item m="1" x="153"/>
        <item m="1" x="216"/>
        <item m="1" x="20"/>
        <item m="1" x="52"/>
        <item m="1" x="299"/>
        <item m="1" x="255"/>
        <item m="1" x="7"/>
        <item m="1" x="12"/>
        <item m="1" x="274"/>
        <item m="1" x="154"/>
        <item m="1" x="303"/>
        <item m="1" x="65"/>
        <item m="1" x="187"/>
        <item m="1" x="144"/>
        <item m="1" x="235"/>
        <item m="1" x="234"/>
        <item m="1" x="112"/>
        <item m="1" x="229"/>
        <item m="1" x="17"/>
        <item m="1" x="215"/>
        <item m="1" x="240"/>
        <item m="1" x="131"/>
        <item m="1" x="298"/>
        <item m="1" x="82"/>
        <item m="1" x="68"/>
        <item m="1" x="119"/>
        <item m="1" x="16"/>
        <item m="1" x="148"/>
        <item m="1" x="302"/>
        <item m="1" x="275"/>
        <item m="1" x="143"/>
        <item m="1" x="301"/>
        <item m="1" x="66"/>
        <item m="1" x="208"/>
        <item m="1" x="189"/>
        <item m="1" x="78"/>
        <item m="1" x="58"/>
        <item m="1" x="197"/>
        <item m="1" x="162"/>
        <item m="1" x="300"/>
        <item m="1" x="193"/>
        <item m="1" x="75"/>
        <item m="1" x="182"/>
        <item m="1" x="146"/>
        <item m="1" x="124"/>
        <item m="1" x="61"/>
        <item m="1" x="308"/>
        <item m="1" x="123"/>
        <item m="1" x="270"/>
        <item m="1" x="98"/>
        <item m="1" x="26"/>
        <item m="1" x="284"/>
        <item m="1" x="111"/>
        <item m="1" x="116"/>
        <item m="1" x="305"/>
        <item m="1" x="59"/>
        <item m="1" x="35"/>
        <item m="1" x="41"/>
        <item m="1" x="294"/>
        <item m="1" x="91"/>
        <item m="1" x="307"/>
        <item m="1" x="207"/>
        <item m="1" x="261"/>
        <item x="0"/>
        <item m="1" x="118"/>
        <item m="1" x="30"/>
        <item m="1" x="49"/>
        <item m="1" x="198"/>
        <item m="1" x="262"/>
        <item m="1" x="31"/>
        <item m="1" x="39"/>
        <item m="1" x="264"/>
        <item m="1" x="290"/>
        <item m="1" x="259"/>
        <item m="1" x="84"/>
        <item m="1" x="5"/>
        <item m="1" x="178"/>
        <item m="1" x="312"/>
        <item m="1" x="125"/>
        <item m="1" x="120"/>
        <item m="1" x="37"/>
        <item m="1" x="265"/>
        <item m="1" x="23"/>
        <item m="1" x="79"/>
        <item m="1" x="277"/>
        <item m="1" x="63"/>
        <item m="1" x="287"/>
        <item m="1" x="107"/>
        <item m="1" x="251"/>
        <item m="1" x="269"/>
        <item m="1" x="47"/>
        <item m="1" x="95"/>
        <item m="1" x="226"/>
        <item m="1" x="203"/>
        <item m="1" x="130"/>
        <item m="1" x="13"/>
        <item m="1" x="168"/>
        <item m="1" x="27"/>
        <item m="1" x="102"/>
        <item m="1" x="233"/>
        <item m="1" x="186"/>
        <item m="1" x="28"/>
        <item m="1" x="81"/>
        <item m="1" x="8"/>
        <item m="1" x="152"/>
        <item m="1" x="239"/>
        <item m="1" x="190"/>
        <item m="1" x="268"/>
        <item m="1" x="310"/>
        <item m="1" x="69"/>
        <item m="1" x="126"/>
        <item m="1" x="132"/>
        <item m="1" x="167"/>
        <item m="1" x="93"/>
        <item m="1" x="241"/>
        <item m="1" x="232"/>
        <item m="1" x="46"/>
        <item m="1" x="166"/>
        <item m="1" x="179"/>
        <item m="1" x="180"/>
        <item m="1" x="192"/>
        <item m="1" x="205"/>
        <item m="1" x="204"/>
        <item m="1" x="183"/>
        <item m="1" x="283"/>
        <item m="1" x="191"/>
        <item m="1" x="295"/>
        <item m="1" x="33"/>
        <item m="1" x="74"/>
        <item m="1" x="247"/>
        <item m="1" x="85"/>
        <item m="1" x="6"/>
        <item m="1" x="278"/>
        <item m="1" x="217"/>
        <item m="1" x="94"/>
        <item m="1" x="34"/>
        <item m="1" x="149"/>
        <item m="1" x="210"/>
        <item m="1" x="224"/>
        <item m="1" x="206"/>
        <item m="1" x="250"/>
        <item m="1" x="256"/>
        <item m="1" x="257"/>
        <item m="1" x="72"/>
        <item m="1" x="248"/>
        <item m="1" x="137"/>
        <item m="1" x="29"/>
        <item m="1" x="271"/>
        <item m="1" x="221"/>
        <item m="1" x="15"/>
        <item x="1"/>
        <item x="2"/>
        <item x="3"/>
      </items>
    </pivotField>
    <pivotField axis="axisPage" showAll="0" defaultSubtotal="0">
      <items count="30">
        <item x="4"/>
        <item x="12"/>
        <item x="2"/>
        <item x="13"/>
        <item x="1"/>
        <item x="5"/>
        <item m="1" x="28"/>
        <item m="1" x="15"/>
        <item x="3"/>
        <item x="7"/>
        <item m="1" x="22"/>
        <item x="10"/>
        <item m="1" x="29"/>
        <item m="1" x="24"/>
        <item m="1" x="18"/>
        <item x="0"/>
        <item m="1" x="14"/>
        <item m="1" x="20"/>
        <item m="1" x="19"/>
        <item m="1" x="25"/>
        <item x="9"/>
        <item m="1" x="26"/>
        <item m="1" x="21"/>
        <item m="1" x="16"/>
        <item x="8"/>
        <item x="11"/>
        <item x="6"/>
        <item m="1" x="27"/>
        <item m="1" x="17"/>
        <item m="1" x="23"/>
      </items>
    </pivotField>
    <pivotField showAll="0" defaultSubtotal="0"/>
    <pivotField dataField="1" showAll="0" numFmtId="43"/>
    <pivotField showAll="0" defaultSubtotal="0"/>
    <pivotField axis="axisCol" showAll="0" defaultSubtotal="0">
      <items count="25">
        <item x="8"/>
        <item x="2"/>
        <item x="5"/>
        <item x="6"/>
        <item x="4"/>
        <item m="1" x="15"/>
        <item x="7"/>
        <item m="1" x="24"/>
        <item m="1" x="22"/>
        <item m="1" x="18"/>
        <item m="1" x="17"/>
        <item m="1" x="10"/>
        <item m="1" x="11"/>
        <item m="1" x="16"/>
        <item m="1" x="20"/>
        <item m="1" x="13"/>
        <item m="1" x="9"/>
        <item x="1"/>
        <item m="1" x="23"/>
        <item x="3"/>
        <item m="1" x="14"/>
        <item x="0"/>
        <item m="1" x="12"/>
        <item m="1" x="19"/>
        <item m="1" x="21"/>
      </items>
    </pivotField>
    <pivotField showAll="0" defaultSubtotal="0"/>
    <pivotField showAll="0"/>
    <pivotField showAll="0" defaultSubtotal="0"/>
  </pivotFields>
  <rowFields count="3">
    <field x="0"/>
    <field x="1"/>
    <field x="3"/>
  </rowFields>
  <rowItems count="21">
    <i>
      <x v="11"/>
    </i>
    <i r="1">
      <x v="287"/>
    </i>
    <i r="2">
      <x v="314"/>
    </i>
    <i>
      <x v="12"/>
    </i>
    <i r="1">
      <x v="288"/>
    </i>
    <i r="2">
      <x v="314"/>
    </i>
    <i>
      <x v="13"/>
    </i>
    <i r="1">
      <x v="289"/>
    </i>
    <i r="2">
      <x v="314"/>
    </i>
    <i r="1">
      <x v="290"/>
    </i>
    <i r="2">
      <x v="227"/>
    </i>
    <i>
      <x v="14"/>
    </i>
    <i r="1">
      <x v="293"/>
    </i>
    <i r="2">
      <x v="314"/>
    </i>
    <i r="1">
      <x v="294"/>
    </i>
    <i r="2">
      <x v="314"/>
    </i>
    <i r="1">
      <x v="295"/>
    </i>
    <i r="2">
      <x v="315"/>
    </i>
    <i r="1">
      <x v="296"/>
    </i>
    <i r="2">
      <x v="316"/>
    </i>
    <i t="grand">
      <x/>
    </i>
  </rowItems>
  <colFields count="1">
    <field x="8"/>
  </colFields>
  <colItems count="10">
    <i>
      <x/>
    </i>
    <i>
      <x v="1"/>
    </i>
    <i>
      <x v="2"/>
    </i>
    <i>
      <x v="3"/>
    </i>
    <i>
      <x v="4"/>
    </i>
    <i>
      <x v="6"/>
    </i>
    <i>
      <x v="17"/>
    </i>
    <i>
      <x v="19"/>
    </i>
    <i>
      <x v="21"/>
    </i>
    <i t="grand">
      <x/>
    </i>
  </colItems>
  <pageFields count="1">
    <pageField fld="4" hier="0"/>
  </pageFields>
  <dataFields count="1">
    <dataField name="ผลรวม ของ จำนวนเงิน" fld="6" baseField="0" baseItem="0" numFmtId="4"/>
  </dataFields>
  <formats count="38">
    <format dxfId="0">
      <pivotArea outline="0" fieldPosition="0" dataOnly="0" type="all"/>
    </format>
    <format dxfId="7">
      <pivotArea outline="0" fieldPosition="0" dataOnly="0" type="all"/>
    </format>
    <format dxfId="8">
      <pivotArea outline="0" fieldPosition="0" dataOnly="0" grandCol="1" labelOnly="1"/>
    </format>
    <format dxfId="9">
      <pivotArea outline="0" fieldPosition="0" axis="axisPage" dataOnly="0" field="4" labelOnly="1" type="button"/>
    </format>
    <format dxfId="9">
      <pivotArea outline="0" fieldPosition="0" dataOnly="0" labelOnly="1">
        <references count="1">
          <reference field="0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0" count="1">
            <x v="1"/>
          </reference>
          <reference field="1" count="50"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7"/>
            <x v="48"/>
            <x v="49"/>
            <x v="51"/>
            <x v="52"/>
            <x v="53"/>
            <x v="54"/>
            <x v="55"/>
            <x v="56"/>
            <x v="59"/>
            <x v="61"/>
            <x v="62"/>
            <x v="65"/>
            <x v="66"/>
            <x v="67"/>
            <x v="70"/>
            <x v="72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</reference>
        </references>
      </pivotArea>
    </format>
    <format dxfId="9">
      <pivotArea outline="0" fieldPosition="0" dataOnly="0" labelOnly="1">
        <references count="2">
          <reference field="0" count="1">
            <x v="1"/>
          </reference>
          <reference field="1" count="50">
            <x v="89"/>
            <x v="90"/>
            <x v="91"/>
            <x v="92"/>
            <x v="93"/>
            <x v="94"/>
            <x v="96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10"/>
            <x v="113"/>
            <x v="114"/>
            <x v="117"/>
            <x v="119"/>
            <x v="124"/>
            <x v="125"/>
            <x v="126"/>
            <x v="127"/>
            <x v="129"/>
            <x v="138"/>
            <x v="144"/>
            <x v="146"/>
            <x v="154"/>
            <x v="155"/>
            <x v="156"/>
            <x v="212"/>
            <x v="214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</reference>
        </references>
      </pivotArea>
    </format>
    <format dxfId="9">
      <pivotArea outline="0" fieldPosition="0" dataOnly="0" labelOnly="1">
        <references count="2">
          <reference field="0" count="1">
            <x v="8"/>
          </reference>
          <reference field="1" count="50"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6"/>
            <x v="277"/>
            <x v="278"/>
            <x v="279"/>
            <x v="280"/>
            <x v="281"/>
            <x v="283"/>
            <x v="286"/>
            <x v="297"/>
            <x v="299"/>
          </reference>
        </references>
      </pivotArea>
    </format>
    <format dxfId="9">
      <pivotArea outline="0" fieldPosition="0" dataOnly="0" labelOnly="1">
        <references count="2">
          <reference field="0" count="1">
            <x v="17"/>
          </reference>
          <reference field="1" count="6">
            <x v="305"/>
            <x v="307"/>
            <x v="309"/>
            <x v="310"/>
            <x v="311"/>
            <x v="319"/>
          </reference>
        </references>
      </pivotArea>
    </format>
    <format dxfId="9">
      <pivotArea outline="0" fieldPosition="0" dataOnly="0" labelOnly="1">
        <references count="3">
          <reference field="0" count="1">
            <x v="1"/>
          </reference>
          <reference field="1" count="1">
            <x v="27"/>
          </reference>
          <reference field="3" count="50">
            <x v="10"/>
            <x v="82"/>
            <x v="84"/>
            <x v="88"/>
            <x v="89"/>
            <x v="92"/>
            <x v="93"/>
            <x v="94"/>
            <x v="95"/>
            <x v="96"/>
            <x v="100"/>
            <x v="101"/>
            <x v="102"/>
            <x v="103"/>
            <x v="105"/>
            <x v="106"/>
            <x v="107"/>
            <x v="108"/>
            <x v="109"/>
            <x v="112"/>
            <x v="113"/>
            <x v="114"/>
            <x v="118"/>
            <x v="120"/>
            <x v="121"/>
            <x v="122"/>
            <x v="123"/>
            <x v="125"/>
            <x v="126"/>
            <x v="127"/>
            <x v="129"/>
            <x v="140"/>
            <x v="141"/>
            <x v="142"/>
            <x v="143"/>
            <x v="144"/>
            <x v="146"/>
            <x v="147"/>
            <x v="148"/>
            <x v="190"/>
            <x v="191"/>
            <x v="193"/>
            <x v="194"/>
            <x v="195"/>
            <x v="196"/>
            <x v="202"/>
            <x v="203"/>
            <x v="204"/>
            <x v="213"/>
            <x v="214"/>
          </reference>
        </references>
      </pivotArea>
    </format>
    <format dxfId="9">
      <pivotArea outline="0" fieldPosition="0" dataOnly="0" labelOnly="1">
        <references count="3">
          <reference field="0" count="1">
            <x v="1"/>
          </reference>
          <reference field="1" count="1">
            <x v="87"/>
          </reference>
          <reference field="3" count="46">
            <x v="0"/>
            <x v="2"/>
            <x v="3"/>
            <x v="5"/>
            <x v="7"/>
            <x v="8"/>
            <x v="9"/>
            <x v="10"/>
            <x v="13"/>
            <x v="30"/>
            <x v="40"/>
            <x v="79"/>
            <x v="83"/>
            <x v="86"/>
            <x v="87"/>
            <x v="90"/>
            <x v="91"/>
            <x v="97"/>
            <x v="98"/>
            <x v="99"/>
            <x v="104"/>
            <x v="111"/>
            <x v="116"/>
            <x v="117"/>
            <x v="119"/>
            <x v="124"/>
            <x v="145"/>
            <x v="152"/>
            <x v="155"/>
            <x v="158"/>
            <x v="163"/>
            <x v="165"/>
            <x v="175"/>
            <x v="177"/>
            <x v="184"/>
            <x v="185"/>
            <x v="186"/>
            <x v="187"/>
            <x v="188"/>
            <x v="189"/>
            <x v="192"/>
            <x v="197"/>
            <x v="198"/>
            <x v="199"/>
            <x v="200"/>
            <x v="201"/>
          </reference>
        </references>
      </pivotArea>
    </format>
    <format dxfId="9">
      <pivotArea outline="0" fieldPosition="0" dataOnly="0" labelOnly="1">
        <references count="3">
          <reference field="0" count="1">
            <x v="8"/>
          </reference>
          <reference field="1" count="1">
            <x v="227"/>
          </reference>
          <reference field="3" count="49">
            <x v="45"/>
            <x v="110"/>
            <x v="128"/>
            <x v="130"/>
            <x v="131"/>
            <x v="132"/>
            <x v="133"/>
            <x v="134"/>
            <x v="135"/>
            <x v="136"/>
            <x v="137"/>
            <x v="138"/>
            <x v="139"/>
            <x v="149"/>
            <x v="150"/>
            <x v="151"/>
            <x v="153"/>
            <x v="154"/>
            <x v="156"/>
            <x v="157"/>
            <x v="159"/>
            <x v="160"/>
            <x v="161"/>
            <x v="162"/>
            <x v="164"/>
            <x v="166"/>
            <x v="167"/>
            <x v="168"/>
            <x v="169"/>
            <x v="170"/>
            <x v="171"/>
            <x v="172"/>
            <x v="173"/>
            <x v="174"/>
            <x v="176"/>
            <x v="178"/>
            <x v="179"/>
            <x v="180"/>
            <x v="181"/>
            <x v="182"/>
            <x v="183"/>
            <x v="205"/>
            <x v="206"/>
            <x v="207"/>
            <x v="208"/>
            <x v="209"/>
            <x v="210"/>
            <x v="211"/>
            <x v="212"/>
          </reference>
        </references>
      </pivotArea>
    </format>
    <format dxfId="9">
      <pivotArea outline="0" fieldPosition="0" dataOnly="0" labelOnly="1">
        <references count="3">
          <reference field="0" count="1">
            <x v="8"/>
          </reference>
          <reference field="1" count="1">
            <x v="283"/>
          </reference>
          <reference field="3" count="9">
            <x v="1"/>
            <x v="10"/>
            <x v="13"/>
            <x v="18"/>
            <x v="19"/>
            <x v="20"/>
            <x v="21"/>
            <x v="22"/>
            <x v="28"/>
          </reference>
        </references>
      </pivotArea>
    </format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>
        <references count="1">
          <reference field="0" count="0"/>
        </references>
      </pivotArea>
    </format>
    <format dxfId="0">
      <pivotArea outline="0" fieldPosition="0" dataOnly="0" grandRow="1" labelOnly="1"/>
    </format>
    <format dxfId="0">
      <pivotArea outline="0" fieldPosition="0" dataOnly="0" labelOnly="1">
        <references count="2">
          <reference field="0" count="1">
            <x v="1"/>
          </reference>
          <reference field="1" count="5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35"/>
            <x v="36"/>
            <x v="39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7"/>
            <x v="98"/>
            <x v="99"/>
            <x v="100"/>
            <x v="101"/>
            <x v="102"/>
            <x v="103"/>
          </reference>
        </references>
      </pivotArea>
    </format>
    <format dxfId="0">
      <pivotArea outline="0" fieldPosition="0" dataOnly="0" labelOnly="1">
        <references count="2">
          <reference field="0" count="1">
            <x v="1"/>
          </reference>
          <reference field="1" count="50">
            <x v="104"/>
            <x v="105"/>
            <x v="106"/>
            <x v="111"/>
            <x v="113"/>
            <x v="115"/>
            <x v="116"/>
            <x v="117"/>
            <x v="119"/>
            <x v="124"/>
            <x v="125"/>
            <x v="126"/>
            <x v="127"/>
            <x v="128"/>
            <x v="129"/>
            <x v="130"/>
            <x v="131"/>
            <x v="132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7"/>
            <x v="148"/>
            <x v="151"/>
            <x v="154"/>
            <x v="155"/>
            <x v="156"/>
            <x v="212"/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0">
      <pivotArea outline="0" fieldPosition="0" dataOnly="0" labelOnly="1">
        <references count="2">
          <reference field="0" count="1">
            <x v="8"/>
          </reference>
          <reference field="1" count="34"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76"/>
            <x v="277"/>
            <x v="281"/>
            <x v="283"/>
            <x v="286"/>
            <x v="297"/>
            <x v="299"/>
            <x v="304"/>
            <x v="305"/>
            <x v="306"/>
            <x v="307"/>
            <x v="308"/>
            <x v="322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2"/>
          </reference>
          <reference field="3" count="26">
            <x v="10"/>
            <x v="82"/>
            <x v="140"/>
            <x v="217"/>
            <x v="243"/>
            <x v="249"/>
            <x v="250"/>
            <x v="253"/>
            <x v="254"/>
            <x v="255"/>
            <x v="256"/>
            <x v="257"/>
            <x v="277"/>
            <x v="279"/>
            <x v="280"/>
            <x v="283"/>
            <x v="286"/>
            <x v="289"/>
            <x v="290"/>
            <x v="291"/>
            <x v="292"/>
            <x v="293"/>
            <x v="297"/>
            <x v="299"/>
            <x v="303"/>
            <x v="309"/>
          </reference>
        </references>
      </pivotArea>
    </format>
    <format dxfId="0">
      <pivotArea outline="0" fieldPosition="0" dataOnly="0" labelOnly="1">
        <references count="3">
          <reference field="0" count="1">
            <x v="1"/>
          </reference>
          <reference field="1" count="1">
            <x v="104"/>
          </reference>
          <reference field="3" count="46">
            <x v="0"/>
            <x v="2"/>
            <x v="3"/>
            <x v="5"/>
            <x v="10"/>
            <x v="30"/>
            <x v="83"/>
            <x v="227"/>
            <x v="229"/>
            <x v="230"/>
            <x v="231"/>
            <x v="232"/>
            <x v="233"/>
            <x v="234"/>
            <x v="235"/>
            <x v="236"/>
            <x v="238"/>
            <x v="239"/>
            <x v="242"/>
            <x v="245"/>
            <x v="246"/>
            <x v="247"/>
            <x v="251"/>
            <x v="258"/>
            <x v="259"/>
            <x v="260"/>
            <x v="261"/>
            <x v="263"/>
            <x v="266"/>
            <x v="271"/>
            <x v="273"/>
            <x v="282"/>
            <x v="287"/>
            <x v="288"/>
            <x v="295"/>
            <x v="296"/>
            <x v="298"/>
            <x v="300"/>
            <x v="301"/>
            <x v="302"/>
            <x v="304"/>
            <x v="305"/>
            <x v="306"/>
            <x v="307"/>
            <x v="308"/>
            <x v="310"/>
          </reference>
        </references>
      </pivotArea>
    </format>
    <format dxfId="0">
      <pivotArea outline="0" fieldPosition="0" dataOnly="0" labelOnly="1">
        <references count="3">
          <reference field="0" count="1">
            <x v="8"/>
          </reference>
          <reference field="1" count="1">
            <x v="229"/>
          </reference>
          <reference field="3" count="33">
            <x v="1"/>
            <x v="18"/>
            <x v="19"/>
            <x v="20"/>
            <x v="21"/>
            <x v="22"/>
            <x v="27"/>
            <x v="28"/>
            <x v="102"/>
            <x v="224"/>
            <x v="235"/>
            <x v="237"/>
            <x v="240"/>
            <x v="241"/>
            <x v="244"/>
            <x v="248"/>
            <x v="252"/>
            <x v="262"/>
            <x v="264"/>
            <x v="265"/>
            <x v="267"/>
            <x v="268"/>
            <x v="269"/>
            <x v="270"/>
            <x v="272"/>
            <x v="274"/>
            <x v="275"/>
            <x v="276"/>
            <x v="278"/>
            <x v="281"/>
            <x v="284"/>
            <x v="285"/>
            <x v="294"/>
          </reference>
        </references>
      </pivotArea>
    </format>
    <format dxfId="0">
      <pivotArea outline="0" fieldPosition="0" dataOnly="0" labelOnly="1">
        <references count="1">
          <reference field="8" count="0"/>
        </references>
      </pivotArea>
    </format>
    <format dxfId="0">
      <pivotArea outline="0" fieldPosition="0" dataOnly="0" grandCol="1" labelOnly="1"/>
    </format>
    <format dxfId="6">
      <pivotArea outline="0" fieldPosition="0" dataOnly="0" type="all"/>
    </format>
    <format dxfId="6">
      <pivotArea outline="0" fieldPosition="0"/>
    </format>
    <format dxfId="6">
      <pivotArea outline="0" fieldPosition="0" dataOnly="0" labelOnly="1">
        <references count="1">
          <reference field="0" count="0"/>
        </references>
      </pivotArea>
    </format>
    <format dxfId="6">
      <pivotArea outline="0" fieldPosition="0" dataOnly="0" grandRow="1" labelOnly="1"/>
    </format>
    <format dxfId="6">
      <pivotArea outline="0" fieldPosition="0" dataOnly="0" labelOnly="1">
        <references count="2">
          <reference field="0" count="1">
            <x v="1"/>
          </reference>
          <reference field="1" count="5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35"/>
            <x v="36"/>
            <x v="39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7"/>
            <x v="98"/>
            <x v="99"/>
            <x v="100"/>
            <x v="101"/>
            <x v="102"/>
            <x v="103"/>
          </reference>
        </references>
      </pivotArea>
    </format>
    <format dxfId="6">
      <pivotArea outline="0" fieldPosition="0" dataOnly="0" labelOnly="1">
        <references count="2">
          <reference field="0" count="1">
            <x v="1"/>
          </reference>
          <reference field="1" count="50">
            <x v="104"/>
            <x v="105"/>
            <x v="106"/>
            <x v="111"/>
            <x v="113"/>
            <x v="115"/>
            <x v="116"/>
            <x v="117"/>
            <x v="119"/>
            <x v="124"/>
            <x v="125"/>
            <x v="126"/>
            <x v="127"/>
            <x v="128"/>
            <x v="129"/>
            <x v="130"/>
            <x v="131"/>
            <x v="132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7"/>
            <x v="148"/>
            <x v="151"/>
            <x v="154"/>
            <x v="155"/>
            <x v="156"/>
            <x v="212"/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6">
      <pivotArea outline="0" fieldPosition="0" dataOnly="0" labelOnly="1">
        <references count="2">
          <reference field="0" count="1">
            <x v="8"/>
          </reference>
          <reference field="1" count="34"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76"/>
            <x v="277"/>
            <x v="281"/>
            <x v="283"/>
            <x v="286"/>
            <x v="297"/>
            <x v="299"/>
            <x v="304"/>
            <x v="305"/>
            <x v="306"/>
            <x v="307"/>
            <x v="308"/>
            <x v="322"/>
          </reference>
        </references>
      </pivotArea>
    </format>
    <format dxfId="6">
      <pivotArea outline="0" fieldPosition="0" dataOnly="0" labelOnly="1">
        <references count="3">
          <reference field="0" count="1">
            <x v="1"/>
          </reference>
          <reference field="1" count="1">
            <x v="2"/>
          </reference>
          <reference field="3" count="26">
            <x v="10"/>
            <x v="82"/>
            <x v="140"/>
            <x v="217"/>
            <x v="243"/>
            <x v="249"/>
            <x v="250"/>
            <x v="253"/>
            <x v="254"/>
            <x v="255"/>
            <x v="256"/>
            <x v="257"/>
            <x v="277"/>
            <x v="279"/>
            <x v="280"/>
            <x v="283"/>
            <x v="286"/>
            <x v="289"/>
            <x v="290"/>
            <x v="291"/>
            <x v="292"/>
            <x v="293"/>
            <x v="297"/>
            <x v="299"/>
            <x v="303"/>
            <x v="309"/>
          </reference>
        </references>
      </pivotArea>
    </format>
    <format dxfId="6">
      <pivotArea outline="0" fieldPosition="0" dataOnly="0" labelOnly="1">
        <references count="3">
          <reference field="0" count="1">
            <x v="1"/>
          </reference>
          <reference field="1" count="1">
            <x v="104"/>
          </reference>
          <reference field="3" count="46">
            <x v="0"/>
            <x v="2"/>
            <x v="3"/>
            <x v="5"/>
            <x v="10"/>
            <x v="30"/>
            <x v="83"/>
            <x v="227"/>
            <x v="229"/>
            <x v="230"/>
            <x v="231"/>
            <x v="232"/>
            <x v="233"/>
            <x v="234"/>
            <x v="235"/>
            <x v="236"/>
            <x v="238"/>
            <x v="239"/>
            <x v="242"/>
            <x v="245"/>
            <x v="246"/>
            <x v="247"/>
            <x v="251"/>
            <x v="258"/>
            <x v="259"/>
            <x v="260"/>
            <x v="261"/>
            <x v="263"/>
            <x v="266"/>
            <x v="271"/>
            <x v="273"/>
            <x v="282"/>
            <x v="287"/>
            <x v="288"/>
            <x v="295"/>
            <x v="296"/>
            <x v="298"/>
            <x v="300"/>
            <x v="301"/>
            <x v="302"/>
            <x v="304"/>
            <x v="305"/>
            <x v="306"/>
            <x v="307"/>
            <x v="308"/>
            <x v="310"/>
          </reference>
        </references>
      </pivotArea>
    </format>
    <format dxfId="6">
      <pivotArea outline="0" fieldPosition="0" dataOnly="0" labelOnly="1">
        <references count="3">
          <reference field="0" count="1">
            <x v="8"/>
          </reference>
          <reference field="1" count="1">
            <x v="229"/>
          </reference>
          <reference field="3" count="33">
            <x v="1"/>
            <x v="18"/>
            <x v="19"/>
            <x v="20"/>
            <x v="21"/>
            <x v="22"/>
            <x v="27"/>
            <x v="28"/>
            <x v="102"/>
            <x v="224"/>
            <x v="235"/>
            <x v="237"/>
            <x v="240"/>
            <x v="241"/>
            <x v="244"/>
            <x v="248"/>
            <x v="252"/>
            <x v="262"/>
            <x v="264"/>
            <x v="265"/>
            <x v="267"/>
            <x v="268"/>
            <x v="269"/>
            <x v="270"/>
            <x v="272"/>
            <x v="274"/>
            <x v="275"/>
            <x v="276"/>
            <x v="278"/>
            <x v="281"/>
            <x v="284"/>
            <x v="285"/>
            <x v="294"/>
          </reference>
        </references>
      </pivotArea>
    </format>
    <format dxfId="6">
      <pivotArea outline="0" fieldPosition="0" dataOnly="0" labelOnly="1">
        <references count="1">
          <reference field="8" count="0"/>
        </references>
      </pivotArea>
    </format>
    <format dxfId="6">
      <pivotArea outline="0" fieldPosition="0" dataOnly="0" grandCol="1" labelOnly="1"/>
    </format>
  </formats>
  <pivotTableStyleInfo name="PivotStyleLight14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O42" firstHeaderRow="1" firstDataRow="3" firstDataCol="1"/>
  <pivotFields count="12">
    <pivotField showAll="0"/>
    <pivotField showAll="0"/>
    <pivotField axis="axisRow" showAll="0">
      <items count="26">
        <item m="1" x="7"/>
        <item m="1" x="13"/>
        <item m="1" x="18"/>
        <item m="1" x="10"/>
        <item m="1" x="12"/>
        <item m="1" x="20"/>
        <item m="1" x="21"/>
        <item m="1" x="17"/>
        <item m="1" x="23"/>
        <item m="1" x="9"/>
        <item m="1" x="11"/>
        <item m="1" x="15"/>
        <item m="1" x="22"/>
        <item m="1" x="16"/>
        <item m="1" x="24"/>
        <item m="1" x="4"/>
        <item x="0"/>
        <item x="2"/>
        <item x="3"/>
        <item m="1" x="19"/>
        <item m="1" x="6"/>
        <item m="1" x="14"/>
        <item m="1" x="5"/>
        <item m="1" x="8"/>
        <item x="1"/>
        <item t="default"/>
      </items>
    </pivotField>
    <pivotField showAll="0"/>
    <pivotField axis="axisRow" showAll="0">
      <items count="31">
        <item x="4"/>
        <item m="1" x="25"/>
        <item m="1" x="19"/>
        <item x="12"/>
        <item x="2"/>
        <item x="13"/>
        <item x="1"/>
        <item m="1" x="20"/>
        <item x="5"/>
        <item m="1" x="21"/>
        <item x="6"/>
        <item m="1" x="28"/>
        <item m="1" x="15"/>
        <item x="3"/>
        <item x="7"/>
        <item m="1" x="22"/>
        <item x="9"/>
        <item x="10"/>
        <item m="1" x="29"/>
        <item m="1" x="26"/>
        <item x="8"/>
        <item m="1" x="24"/>
        <item m="1" x="16"/>
        <item m="1" x="18"/>
        <item x="11"/>
        <item x="0"/>
        <item m="1" x="14"/>
        <item m="1" x="27"/>
        <item m="1" x="17"/>
        <item m="1" x="23"/>
        <item t="default"/>
      </items>
    </pivotField>
    <pivotField showAll="0"/>
    <pivotField dataField="1" showAll="0" numFmtId="43"/>
    <pivotField showAll="0"/>
    <pivotField axis="axisCol" showAll="0">
      <items count="26">
        <item m="1" x="23"/>
        <item m="1" x="19"/>
        <item m="1" x="12"/>
        <item x="1"/>
        <item x="8"/>
        <item x="2"/>
        <item x="5"/>
        <item x="6"/>
        <item x="4"/>
        <item m="1" x="15"/>
        <item m="1" x="14"/>
        <item x="7"/>
        <item m="1" x="24"/>
        <item m="1" x="22"/>
        <item x="3"/>
        <item m="1" x="18"/>
        <item x="0"/>
        <item m="1" x="17"/>
        <item m="1" x="10"/>
        <item m="1" x="11"/>
        <item m="1" x="16"/>
        <item m="1" x="20"/>
        <item m="1" x="13"/>
        <item m="1" x="9"/>
        <item m="1" x="21"/>
        <item t="default"/>
      </items>
    </pivotField>
    <pivotField axis="axisCol" showAll="0">
      <items count="12">
        <item x="2"/>
        <item x="1"/>
        <item x="0"/>
        <item x="3"/>
        <item m="1" x="7"/>
        <item m="1" x="5"/>
        <item m="1" x="8"/>
        <item m="1" x="9"/>
        <item m="1" x="6"/>
        <item m="1" x="4"/>
        <item m="1" x="10"/>
        <item t="default"/>
      </items>
    </pivotField>
    <pivotField showAll="0"/>
    <pivotField showAll="0"/>
  </pivotFields>
  <rowFields count="2">
    <field x="4"/>
    <field x="2"/>
  </rowFields>
  <rowItems count="37">
    <i>
      <x/>
    </i>
    <i r="1">
      <x v="16"/>
    </i>
    <i r="1">
      <x v="24"/>
    </i>
    <i>
      <x v="3"/>
    </i>
    <i r="1">
      <x v="24"/>
    </i>
    <i>
      <x v="4"/>
    </i>
    <i r="1">
      <x v="18"/>
    </i>
    <i r="1">
      <x v="24"/>
    </i>
    <i>
      <x v="5"/>
    </i>
    <i r="1">
      <x v="24"/>
    </i>
    <i>
      <x v="6"/>
    </i>
    <i r="1">
      <x v="17"/>
    </i>
    <i r="1">
      <x v="24"/>
    </i>
    <i>
      <x v="8"/>
    </i>
    <i r="1">
      <x v="18"/>
    </i>
    <i r="1">
      <x v="24"/>
    </i>
    <i>
      <x v="10"/>
    </i>
    <i r="1">
      <x v="17"/>
    </i>
    <i r="1">
      <x v="24"/>
    </i>
    <i>
      <x v="13"/>
    </i>
    <i r="1">
      <x v="16"/>
    </i>
    <i r="1">
      <x v="24"/>
    </i>
    <i>
      <x v="14"/>
    </i>
    <i r="1">
      <x v="24"/>
    </i>
    <i>
      <x v="16"/>
    </i>
    <i r="1">
      <x v="24"/>
    </i>
    <i>
      <x v="17"/>
    </i>
    <i r="1">
      <x v="24"/>
    </i>
    <i>
      <x v="20"/>
    </i>
    <i r="1">
      <x v="24"/>
    </i>
    <i>
      <x v="24"/>
    </i>
    <i r="1">
      <x v="24"/>
    </i>
    <i>
      <x v="25"/>
    </i>
    <i r="1">
      <x v="16"/>
    </i>
    <i r="1">
      <x v="17"/>
    </i>
    <i r="1">
      <x v="24"/>
    </i>
    <i t="grand">
      <x/>
    </i>
  </rowItems>
  <colFields count="2">
    <field x="9"/>
    <field x="8"/>
  </colFields>
  <colItems count="14">
    <i>
      <x/>
      <x v="5"/>
    </i>
    <i r="1">
      <x v="6"/>
    </i>
    <i r="1">
      <x v="7"/>
    </i>
    <i r="1">
      <x v="8"/>
    </i>
    <i t="default">
      <x/>
    </i>
    <i>
      <x v="1"/>
      <x v="3"/>
    </i>
    <i r="1">
      <x v="4"/>
    </i>
    <i r="1">
      <x v="11"/>
    </i>
    <i t="default">
      <x v="1"/>
    </i>
    <i>
      <x v="2"/>
      <x v="16"/>
    </i>
    <i t="default">
      <x v="2"/>
    </i>
    <i>
      <x v="3"/>
      <x v="14"/>
    </i>
    <i t="default">
      <x v="3"/>
    </i>
    <i t="grand">
      <x/>
    </i>
  </colItems>
  <dataFields count="1">
    <dataField name="ผลรวม ของ จำนวนเงิน" fld="6" baseField="5" baseItem="6" numFmtId="4"/>
  </dataFields>
  <formats count="3">
    <format dxfId="9">
      <pivotArea outline="0" fieldPosition="0" dataOnly="0" labelOnly="1">
        <references count="1">
          <reference field="4" count="0"/>
        </references>
      </pivotArea>
    </format>
    <format dxfId="9">
      <pivotArea outline="0" fieldPosition="0" dataOnly="0" grandRow="1" labelOnly="1"/>
    </format>
    <format dxfId="9">
      <pivotArea outline="0" fieldPosition="0" dataOnly="0" labelOnly="1">
        <references count="2">
          <reference field="2" count="0"/>
          <reference field="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ค่า" showMissing="1" preserveFormatting="1" useAutoFormatting="1" itemPrintTitles="1" compactData="0" updatedVersion="2" indent="0" showMemberPropertyTips="1">
  <location ref="A3:K31" firstHeaderRow="1" firstDataRow="2" firstDataCol="1"/>
  <pivotFields count="12">
    <pivotField showAll="0"/>
    <pivotField showAll="0"/>
    <pivotField axis="axisRow" showAll="0">
      <items count="26">
        <item m="1" x="7"/>
        <item m="1" x="13"/>
        <item m="1" x="18"/>
        <item m="1" x="10"/>
        <item m="1" x="12"/>
        <item m="1" x="20"/>
        <item m="1" x="21"/>
        <item m="1" x="17"/>
        <item m="1" x="23"/>
        <item m="1" x="9"/>
        <item m="1" x="11"/>
        <item m="1" x="15"/>
        <item m="1" x="22"/>
        <item m="1" x="16"/>
        <item m="1" x="24"/>
        <item m="1" x="4"/>
        <item x="0"/>
        <item x="2"/>
        <item x="3"/>
        <item m="1" x="19"/>
        <item m="1" x="6"/>
        <item m="1" x="14"/>
        <item m="1" x="5"/>
        <item m="1" x="8"/>
        <item x="1"/>
        <item t="default"/>
      </items>
    </pivotField>
    <pivotField showAll="0"/>
    <pivotField axis="axisRow" showAll="0">
      <items count="31">
        <item x="4"/>
        <item m="1" x="25"/>
        <item m="1" x="19"/>
        <item x="12"/>
        <item x="2"/>
        <item x="13"/>
        <item x="1"/>
        <item m="1" x="20"/>
        <item x="5"/>
        <item m="1" x="21"/>
        <item x="6"/>
        <item m="1" x="28"/>
        <item m="1" x="15"/>
        <item x="3"/>
        <item x="7"/>
        <item m="1" x="22"/>
        <item x="9"/>
        <item x="10"/>
        <item m="1" x="29"/>
        <item m="1" x="26"/>
        <item x="8"/>
        <item m="1" x="24"/>
        <item m="1" x="16"/>
        <item m="1" x="18"/>
        <item x="11"/>
        <item x="0"/>
        <item m="1" x="14"/>
        <item m="1" x="27"/>
        <item m="1" x="17"/>
        <item m="1" x="23"/>
        <item t="default"/>
      </items>
    </pivotField>
    <pivotField showAll="0"/>
    <pivotField dataField="1" showAll="0"/>
    <pivotField showAll="0"/>
    <pivotField axis="axisCol" showAll="0">
      <items count="26">
        <item m="1" x="23"/>
        <item m="1" x="19"/>
        <item m="1" x="12"/>
        <item x="1"/>
        <item x="8"/>
        <item x="2"/>
        <item x="5"/>
        <item x="6"/>
        <item x="4"/>
        <item m="1" x="15"/>
        <item m="1" x="14"/>
        <item x="7"/>
        <item m="1" x="24"/>
        <item m="1" x="22"/>
        <item x="3"/>
        <item m="1" x="18"/>
        <item x="0"/>
        <item m="1" x="17"/>
        <item m="1" x="10"/>
        <item m="1" x="11"/>
        <item m="1" x="16"/>
        <item m="1" x="20"/>
        <item m="1" x="13"/>
        <item m="1" x="9"/>
        <item m="1" x="21"/>
        <item t="default"/>
      </items>
    </pivotField>
    <pivotField showAll="0"/>
    <pivotField showAll="0"/>
    <pivotField showAll="0"/>
  </pivotFields>
  <rowFields count="2">
    <field x="2"/>
    <field x="4"/>
  </rowFields>
  <rowItems count="27">
    <i>
      <x v="16"/>
    </i>
    <i r="1">
      <x/>
    </i>
    <i r="1">
      <x v="13"/>
    </i>
    <i r="1">
      <x v="25"/>
    </i>
    <i>
      <x v="17"/>
    </i>
    <i r="1">
      <x v="6"/>
    </i>
    <i r="1">
      <x v="10"/>
    </i>
    <i r="1">
      <x v="25"/>
    </i>
    <i>
      <x v="18"/>
    </i>
    <i r="1">
      <x v="4"/>
    </i>
    <i r="1">
      <x v="8"/>
    </i>
    <i>
      <x v="24"/>
    </i>
    <i r="1">
      <x/>
    </i>
    <i r="1">
      <x v="3"/>
    </i>
    <i r="1">
      <x v="4"/>
    </i>
    <i r="1">
      <x v="5"/>
    </i>
    <i r="1">
      <x v="6"/>
    </i>
    <i r="1">
      <x v="8"/>
    </i>
    <i r="1">
      <x v="10"/>
    </i>
    <i r="1">
      <x v="13"/>
    </i>
    <i r="1">
      <x v="14"/>
    </i>
    <i r="1">
      <x v="16"/>
    </i>
    <i r="1">
      <x v="17"/>
    </i>
    <i r="1">
      <x v="20"/>
    </i>
    <i r="1">
      <x v="24"/>
    </i>
    <i r="1">
      <x v="25"/>
    </i>
    <i t="grand">
      <x/>
    </i>
  </rowItems>
  <colFields count="1">
    <field x="8"/>
  </colFields>
  <colItems count="10">
    <i>
      <x v="3"/>
    </i>
    <i>
      <x v="4"/>
    </i>
    <i>
      <x v="5"/>
    </i>
    <i>
      <x v="6"/>
    </i>
    <i>
      <x v="7"/>
    </i>
    <i>
      <x v="8"/>
    </i>
    <i>
      <x v="11"/>
    </i>
    <i>
      <x v="14"/>
    </i>
    <i>
      <x v="16"/>
    </i>
    <i t="grand">
      <x/>
    </i>
  </colItems>
  <dataFields count="1">
    <dataField name="ผลรวม ของ จำนวนเงิน" fld="6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ข้อมูล" showMissing="1" preserveFormatting="1" useAutoFormatting="1" itemPrintTitles="1" compactData="0" updatedVersion="2" indent="0" showMemberPropertyTips="1">
  <location ref="A3:B6" firstHeaderRow="2" firstDataRow="2" firstDataCol="1"/>
  <pivotFields count="9">
    <pivotField axis="axisRow" compact="0" outline="0" subtotalTop="0" showAll="0">
      <items count="64">
        <item m="1" x="31"/>
        <item m="1" x="11"/>
        <item m="1" x="60"/>
        <item m="1" x="21"/>
        <item m="1" x="5"/>
        <item m="1" x="33"/>
        <item m="1" x="12"/>
        <item m="1" x="58"/>
        <item m="1" x="28"/>
        <item m="1" x="24"/>
        <item m="1" x="42"/>
        <item m="1" x="25"/>
        <item m="1" x="56"/>
        <item m="1" x="32"/>
        <item x="0"/>
        <item m="1" x="7"/>
        <item m="1" x="55"/>
        <item m="1" x="29"/>
        <item m="1" x="20"/>
        <item m="1" x="54"/>
        <item m="1" x="27"/>
        <item m="1" x="16"/>
        <item m="1" x="22"/>
        <item m="1" x="6"/>
        <item m="1" x="34"/>
        <item m="1" x="9"/>
        <item m="1" x="4"/>
        <item m="1" x="44"/>
        <item m="1" x="1"/>
        <item m="1" x="18"/>
        <item m="1" x="37"/>
        <item m="1" x="43"/>
        <item m="1" x="30"/>
        <item m="1" x="15"/>
        <item m="1" x="57"/>
        <item m="1" x="10"/>
        <item m="1" x="51"/>
        <item m="1" x="53"/>
        <item m="1" x="52"/>
        <item m="1" x="26"/>
        <item m="1" x="39"/>
        <item m="1" x="41"/>
        <item m="1" x="35"/>
        <item m="1" x="3"/>
        <item m="1" x="50"/>
        <item m="1" x="17"/>
        <item m="1" x="36"/>
        <item m="1" x="19"/>
        <item m="1" x="62"/>
        <item m="1" x="2"/>
        <item m="1" x="46"/>
        <item m="1" x="61"/>
        <item m="1" x="13"/>
        <item m="1" x="45"/>
        <item m="1" x="49"/>
        <item m="1" x="40"/>
        <item m="1" x="23"/>
        <item m="1" x="8"/>
        <item m="1" x="59"/>
        <item m="1" x="47"/>
        <item m="1" x="48"/>
        <item m="1" x="38"/>
        <item m="1" x="1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 numFmtId="43"/>
  </pivotFields>
  <rowFields count="1">
    <field x="0"/>
  </rowFields>
  <rowItems count="2">
    <i>
      <x v="14"/>
    </i>
    <i t="grand">
      <x/>
    </i>
  </rowItems>
  <colItems count="1">
    <i/>
  </colItems>
  <dataFields count="1">
    <dataField name="ผลรวม ของ จำนวนเงิน2" fld="8" baseField="0" baseItem="0" numFmtId="43"/>
  </dataFields>
  <formats count="1">
    <format dxfId="2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7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9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Relationship Id="rId2" Type="http://schemas.openxmlformats.org/officeDocument/2006/relationships/pivotTable" Target="../pivotTables/pivotTable10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Relationship Id="rId2" Type="http://schemas.openxmlformats.org/officeDocument/2006/relationships/pivotTable" Target="../pivotTables/pivotTable11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R3911"/>
  <sheetViews>
    <sheetView zoomScalePageLayoutView="0" workbookViewId="0" topLeftCell="A1">
      <selection activeCell="G8" sqref="G8"/>
    </sheetView>
  </sheetViews>
  <sheetFormatPr defaultColWidth="9.140625" defaultRowHeight="15"/>
  <cols>
    <col min="1" max="1" width="16.00390625" style="7" customWidth="1"/>
    <col min="2" max="2" width="10.421875" style="7" customWidth="1"/>
    <col min="3" max="3" width="7.421875" style="7" customWidth="1"/>
    <col min="4" max="4" width="5.7109375" style="7" customWidth="1"/>
    <col min="5" max="5" width="6.8515625" style="7" customWidth="1"/>
    <col min="6" max="6" width="5.7109375" style="7" customWidth="1"/>
    <col min="7" max="7" width="9.28125" style="7" customWidth="1"/>
    <col min="8" max="8" width="7.8515625" style="7" customWidth="1"/>
    <col min="9" max="9" width="9.7109375" style="7" customWidth="1"/>
    <col min="10" max="10" width="9.140625" style="7" customWidth="1"/>
    <col min="11" max="13" width="8.421875" style="7" customWidth="1"/>
    <col min="14" max="14" width="13.140625" style="7" bestFit="1" customWidth="1"/>
    <col min="15" max="15" width="27.421875" style="7" bestFit="1" customWidth="1"/>
    <col min="16" max="18" width="8.421875" style="7" bestFit="1" customWidth="1"/>
    <col min="19" max="16384" width="9.00390625" style="7" customWidth="1"/>
  </cols>
  <sheetData>
    <row r="1" spans="1:2" ht="16.5">
      <c r="A1" s="314" t="s">
        <v>0</v>
      </c>
      <c r="B1" s="315" t="s">
        <v>35</v>
      </c>
    </row>
    <row r="2" spans="1:2" ht="16.5">
      <c r="A2" s="314" t="s">
        <v>28</v>
      </c>
      <c r="B2" s="315" t="s">
        <v>35</v>
      </c>
    </row>
    <row r="4" spans="1:18" ht="16.5">
      <c r="A4" s="314" t="s">
        <v>34</v>
      </c>
      <c r="B4" s="314" t="s">
        <v>22</v>
      </c>
      <c r="C4" s="315"/>
      <c r="D4" s="315"/>
      <c r="E4" s="315"/>
      <c r="F4" s="315"/>
      <c r="G4" s="315"/>
      <c r="H4" s="315"/>
      <c r="I4" s="315"/>
      <c r="J4" s="315"/>
      <c r="K4" s="315"/>
      <c r="L4"/>
      <c r="M4"/>
      <c r="N4"/>
      <c r="O4"/>
      <c r="P4"/>
      <c r="Q4"/>
      <c r="R4"/>
    </row>
    <row r="5" spans="1:18" ht="16.5">
      <c r="A5" s="314" t="s">
        <v>20</v>
      </c>
      <c r="B5" s="315" t="s">
        <v>113</v>
      </c>
      <c r="C5" s="315" t="s">
        <v>2</v>
      </c>
      <c r="D5" s="315" t="s">
        <v>106</v>
      </c>
      <c r="E5" s="315" t="s">
        <v>3</v>
      </c>
      <c r="F5" s="315" t="s">
        <v>71</v>
      </c>
      <c r="G5" s="315" t="s">
        <v>4</v>
      </c>
      <c r="H5" s="315" t="s">
        <v>1</v>
      </c>
      <c r="I5" s="315" t="s">
        <v>92</v>
      </c>
      <c r="J5" s="315" t="s">
        <v>94</v>
      </c>
      <c r="K5" s="315" t="s">
        <v>21</v>
      </c>
      <c r="L5"/>
      <c r="M5"/>
      <c r="N5"/>
      <c r="O5"/>
      <c r="P5"/>
      <c r="Q5"/>
      <c r="R5"/>
    </row>
    <row r="6" spans="1:18" ht="16.5">
      <c r="A6" s="316">
        <v>2011726001</v>
      </c>
      <c r="B6" s="317"/>
      <c r="C6" s="317"/>
      <c r="D6" s="317">
        <v>5816</v>
      </c>
      <c r="E6" s="317">
        <v>2200</v>
      </c>
      <c r="F6" s="317">
        <v>32604.1</v>
      </c>
      <c r="G6" s="317"/>
      <c r="H6" s="317"/>
      <c r="I6" s="317"/>
      <c r="J6" s="317"/>
      <c r="K6" s="317">
        <v>40620.1</v>
      </c>
      <c r="L6"/>
      <c r="M6"/>
      <c r="N6"/>
      <c r="O6"/>
      <c r="P6"/>
      <c r="Q6"/>
      <c r="R6"/>
    </row>
    <row r="7" spans="1:18" ht="16.5">
      <c r="A7" s="318" t="s">
        <v>248</v>
      </c>
      <c r="B7" s="317"/>
      <c r="C7" s="317"/>
      <c r="D7" s="317">
        <v>5816</v>
      </c>
      <c r="E7" s="317">
        <v>2200</v>
      </c>
      <c r="F7" s="317">
        <v>32604.1</v>
      </c>
      <c r="G7" s="317"/>
      <c r="H7" s="317"/>
      <c r="I7" s="317"/>
      <c r="J7" s="317"/>
      <c r="K7" s="317">
        <v>40620.1</v>
      </c>
      <c r="L7"/>
      <c r="M7"/>
      <c r="N7"/>
      <c r="O7"/>
      <c r="P7"/>
      <c r="Q7"/>
      <c r="R7"/>
    </row>
    <row r="8" spans="1:18" ht="16.5">
      <c r="A8" s="319" t="s">
        <v>249</v>
      </c>
      <c r="B8" s="317"/>
      <c r="C8" s="317"/>
      <c r="D8" s="317"/>
      <c r="E8" s="317"/>
      <c r="F8" s="317">
        <v>32604.1</v>
      </c>
      <c r="G8" s="317"/>
      <c r="H8" s="317"/>
      <c r="I8" s="317"/>
      <c r="J8" s="317"/>
      <c r="K8" s="317">
        <v>32604.1</v>
      </c>
      <c r="L8"/>
      <c r="M8"/>
      <c r="N8"/>
      <c r="O8"/>
      <c r="P8"/>
      <c r="Q8"/>
      <c r="R8"/>
    </row>
    <row r="9" spans="1:18" ht="16.5">
      <c r="A9" s="319" t="s">
        <v>256</v>
      </c>
      <c r="B9" s="317"/>
      <c r="C9" s="317"/>
      <c r="D9" s="317"/>
      <c r="E9" s="317">
        <v>1600</v>
      </c>
      <c r="F9" s="317"/>
      <c r="G9" s="317"/>
      <c r="H9" s="317"/>
      <c r="I9" s="317"/>
      <c r="J9" s="317"/>
      <c r="K9" s="317">
        <v>1600</v>
      </c>
      <c r="L9"/>
      <c r="M9"/>
      <c r="N9"/>
      <c r="O9"/>
      <c r="P9"/>
      <c r="Q9"/>
      <c r="R9"/>
    </row>
    <row r="10" spans="1:18" ht="16.5">
      <c r="A10" s="319" t="s">
        <v>260</v>
      </c>
      <c r="B10" s="317"/>
      <c r="C10" s="317"/>
      <c r="D10" s="317">
        <v>240</v>
      </c>
      <c r="E10" s="317"/>
      <c r="F10" s="317"/>
      <c r="G10" s="317"/>
      <c r="H10" s="317"/>
      <c r="I10" s="317"/>
      <c r="J10" s="317"/>
      <c r="K10" s="317">
        <v>240</v>
      </c>
      <c r="L10"/>
      <c r="M10"/>
      <c r="N10"/>
      <c r="O10"/>
      <c r="P10"/>
      <c r="Q10"/>
      <c r="R10"/>
    </row>
    <row r="11" spans="1:18" ht="16.5">
      <c r="A11" s="319" t="s">
        <v>262</v>
      </c>
      <c r="B11" s="317"/>
      <c r="C11" s="317"/>
      <c r="D11" s="317">
        <v>5576</v>
      </c>
      <c r="E11" s="317"/>
      <c r="F11" s="317"/>
      <c r="G11" s="317"/>
      <c r="H11" s="317"/>
      <c r="I11" s="317"/>
      <c r="J11" s="317"/>
      <c r="K11" s="317">
        <v>5576</v>
      </c>
      <c r="L11"/>
      <c r="M11"/>
      <c r="N11"/>
      <c r="O11"/>
      <c r="P11"/>
      <c r="Q11"/>
      <c r="R11"/>
    </row>
    <row r="12" spans="1:18" ht="16.5">
      <c r="A12" s="319" t="s">
        <v>265</v>
      </c>
      <c r="B12" s="317"/>
      <c r="C12" s="317"/>
      <c r="D12" s="317"/>
      <c r="E12" s="317">
        <v>600</v>
      </c>
      <c r="F12" s="317"/>
      <c r="G12" s="317"/>
      <c r="H12" s="317"/>
      <c r="I12" s="317"/>
      <c r="J12" s="317"/>
      <c r="K12" s="317">
        <v>600</v>
      </c>
      <c r="L12"/>
      <c r="M12"/>
      <c r="N12"/>
      <c r="O12"/>
      <c r="P12"/>
      <c r="Q12"/>
      <c r="R12"/>
    </row>
    <row r="13" spans="1:18" ht="16.5">
      <c r="A13" s="316">
        <v>2011726002</v>
      </c>
      <c r="B13" s="317"/>
      <c r="C13" s="317"/>
      <c r="D13" s="317"/>
      <c r="E13" s="317"/>
      <c r="F13" s="317">
        <v>12260</v>
      </c>
      <c r="G13" s="317"/>
      <c r="H13" s="317"/>
      <c r="I13" s="317"/>
      <c r="J13" s="317"/>
      <c r="K13" s="317">
        <v>12260</v>
      </c>
      <c r="L13"/>
      <c r="M13"/>
      <c r="N13"/>
      <c r="O13"/>
      <c r="P13"/>
      <c r="Q13"/>
      <c r="R13"/>
    </row>
    <row r="14" spans="1:18" ht="16.5">
      <c r="A14" s="318" t="s">
        <v>257</v>
      </c>
      <c r="B14" s="317"/>
      <c r="C14" s="317"/>
      <c r="D14" s="317"/>
      <c r="E14" s="317"/>
      <c r="F14" s="317">
        <v>12260</v>
      </c>
      <c r="G14" s="317"/>
      <c r="H14" s="317"/>
      <c r="I14" s="317"/>
      <c r="J14" s="317"/>
      <c r="K14" s="317">
        <v>12260</v>
      </c>
      <c r="L14"/>
      <c r="M14"/>
      <c r="N14"/>
      <c r="O14"/>
      <c r="P14"/>
      <c r="Q14"/>
      <c r="R14"/>
    </row>
    <row r="15" spans="1:18" ht="16.5">
      <c r="A15" s="319" t="s">
        <v>258</v>
      </c>
      <c r="B15" s="317"/>
      <c r="C15" s="317"/>
      <c r="D15" s="317"/>
      <c r="E15" s="317"/>
      <c r="F15" s="317">
        <v>9560</v>
      </c>
      <c r="G15" s="317"/>
      <c r="H15" s="317"/>
      <c r="I15" s="317"/>
      <c r="J15" s="317"/>
      <c r="K15" s="317">
        <v>9560</v>
      </c>
      <c r="L15"/>
      <c r="M15"/>
      <c r="N15"/>
      <c r="O15"/>
      <c r="P15"/>
      <c r="Q15"/>
      <c r="R15"/>
    </row>
    <row r="16" spans="1:18" ht="16.5">
      <c r="A16" s="319" t="s">
        <v>259</v>
      </c>
      <c r="B16" s="317"/>
      <c r="C16" s="317"/>
      <c r="D16" s="317"/>
      <c r="E16" s="317"/>
      <c r="F16" s="317">
        <v>2700</v>
      </c>
      <c r="G16" s="317"/>
      <c r="H16" s="317"/>
      <c r="I16" s="317"/>
      <c r="J16" s="317"/>
      <c r="K16" s="317">
        <v>2700</v>
      </c>
      <c r="L16"/>
      <c r="M16"/>
      <c r="N16"/>
      <c r="O16"/>
      <c r="P16"/>
      <c r="Q16"/>
      <c r="R16"/>
    </row>
    <row r="17" spans="1:18" ht="16.5">
      <c r="A17" s="316">
        <v>2011726005</v>
      </c>
      <c r="B17" s="317"/>
      <c r="C17" s="317"/>
      <c r="D17" s="317">
        <v>14002</v>
      </c>
      <c r="E17" s="317"/>
      <c r="F17" s="317">
        <v>30996</v>
      </c>
      <c r="G17" s="317">
        <v>5759.35</v>
      </c>
      <c r="H17" s="317"/>
      <c r="I17" s="317"/>
      <c r="J17" s="317">
        <v>6403678.77</v>
      </c>
      <c r="K17" s="317">
        <v>6454436.119999999</v>
      </c>
      <c r="L17"/>
      <c r="M17"/>
      <c r="N17"/>
      <c r="O17"/>
      <c r="P17"/>
      <c r="Q17"/>
      <c r="R17"/>
    </row>
    <row r="18" spans="1:18" ht="16.5">
      <c r="A18" s="318" t="s">
        <v>206</v>
      </c>
      <c r="B18" s="317"/>
      <c r="C18" s="317"/>
      <c r="D18" s="317"/>
      <c r="E18" s="317"/>
      <c r="F18" s="317"/>
      <c r="G18" s="317"/>
      <c r="H18" s="317"/>
      <c r="I18" s="317"/>
      <c r="J18" s="317">
        <v>6403678.77</v>
      </c>
      <c r="K18" s="317">
        <v>6403678.77</v>
      </c>
      <c r="L18"/>
      <c r="M18"/>
      <c r="N18"/>
      <c r="O18"/>
      <c r="P18"/>
      <c r="Q18"/>
      <c r="R18"/>
    </row>
    <row r="19" spans="1:18" ht="16.5">
      <c r="A19" s="319" t="s">
        <v>207</v>
      </c>
      <c r="B19" s="317"/>
      <c r="C19" s="317"/>
      <c r="D19" s="317"/>
      <c r="E19" s="317"/>
      <c r="F19" s="317"/>
      <c r="G19" s="317"/>
      <c r="H19" s="317"/>
      <c r="I19" s="317"/>
      <c r="J19" s="317">
        <v>6403678.77</v>
      </c>
      <c r="K19" s="317">
        <v>6403678.77</v>
      </c>
      <c r="L19"/>
      <c r="M19"/>
      <c r="N19"/>
      <c r="O19"/>
      <c r="P19"/>
      <c r="Q19"/>
      <c r="R19"/>
    </row>
    <row r="20" spans="1:18" ht="16.5">
      <c r="A20" s="318" t="s">
        <v>231</v>
      </c>
      <c r="B20" s="317"/>
      <c r="C20" s="317"/>
      <c r="D20" s="317">
        <v>14002</v>
      </c>
      <c r="E20" s="317"/>
      <c r="F20" s="317">
        <v>30996</v>
      </c>
      <c r="G20" s="317">
        <v>5759.35</v>
      </c>
      <c r="H20" s="317"/>
      <c r="I20" s="317"/>
      <c r="J20" s="317"/>
      <c r="K20" s="317">
        <v>50757.350000000006</v>
      </c>
      <c r="L20"/>
      <c r="M20"/>
      <c r="N20"/>
      <c r="O20"/>
      <c r="P20"/>
      <c r="Q20"/>
      <c r="R20"/>
    </row>
    <row r="21" spans="1:18" ht="16.5">
      <c r="A21" s="319" t="s">
        <v>232</v>
      </c>
      <c r="B21" s="317"/>
      <c r="C21" s="317"/>
      <c r="D21" s="317"/>
      <c r="E21" s="317"/>
      <c r="F21" s="317"/>
      <c r="G21" s="317">
        <v>1585.21</v>
      </c>
      <c r="H21" s="317"/>
      <c r="I21" s="317"/>
      <c r="J21" s="317"/>
      <c r="K21" s="317">
        <v>1585.21</v>
      </c>
      <c r="L21"/>
      <c r="M21"/>
      <c r="N21"/>
      <c r="O21"/>
      <c r="P21"/>
      <c r="Q21"/>
      <c r="R21"/>
    </row>
    <row r="22" spans="1:18" ht="16.5">
      <c r="A22" s="319" t="s">
        <v>236</v>
      </c>
      <c r="B22" s="317"/>
      <c r="C22" s="317"/>
      <c r="D22" s="317"/>
      <c r="E22" s="317"/>
      <c r="F22" s="317"/>
      <c r="G22" s="317">
        <v>214</v>
      </c>
      <c r="H22" s="317"/>
      <c r="I22" s="317"/>
      <c r="J22" s="317"/>
      <c r="K22" s="317">
        <v>214</v>
      </c>
      <c r="L22"/>
      <c r="M22"/>
      <c r="N22"/>
      <c r="O22"/>
      <c r="P22"/>
      <c r="Q22"/>
      <c r="R22"/>
    </row>
    <row r="23" spans="1:18" ht="16.5">
      <c r="A23" s="319" t="s">
        <v>238</v>
      </c>
      <c r="B23" s="317"/>
      <c r="C23" s="317"/>
      <c r="D23" s="317">
        <v>3972</v>
      </c>
      <c r="E23" s="317"/>
      <c r="F23" s="317"/>
      <c r="G23" s="317"/>
      <c r="H23" s="317"/>
      <c r="I23" s="317"/>
      <c r="J23" s="317"/>
      <c r="K23" s="317">
        <v>3972</v>
      </c>
      <c r="L23"/>
      <c r="M23"/>
      <c r="N23"/>
      <c r="O23"/>
      <c r="P23"/>
      <c r="Q23"/>
      <c r="R23"/>
    </row>
    <row r="24" spans="1:18" ht="16.5">
      <c r="A24" s="319" t="s">
        <v>244</v>
      </c>
      <c r="B24" s="317"/>
      <c r="C24" s="317"/>
      <c r="D24" s="317"/>
      <c r="E24" s="317"/>
      <c r="F24" s="317"/>
      <c r="G24" s="317">
        <v>3573.87</v>
      </c>
      <c r="H24" s="317"/>
      <c r="I24" s="317"/>
      <c r="J24" s="317"/>
      <c r="K24" s="317">
        <v>3573.87</v>
      </c>
      <c r="L24"/>
      <c r="M24"/>
      <c r="N24"/>
      <c r="O24"/>
      <c r="P24"/>
      <c r="Q24"/>
      <c r="R24"/>
    </row>
    <row r="25" spans="1:18" ht="16.5">
      <c r="A25" s="319" t="s">
        <v>246</v>
      </c>
      <c r="B25" s="317"/>
      <c r="C25" s="317"/>
      <c r="D25" s="317"/>
      <c r="E25" s="317"/>
      <c r="F25" s="317">
        <v>12608</v>
      </c>
      <c r="G25" s="317"/>
      <c r="H25" s="317"/>
      <c r="I25" s="317"/>
      <c r="J25" s="317"/>
      <c r="K25" s="317">
        <v>12608</v>
      </c>
      <c r="L25"/>
      <c r="M25"/>
      <c r="N25"/>
      <c r="O25"/>
      <c r="P25"/>
      <c r="Q25"/>
      <c r="R25"/>
    </row>
    <row r="26" spans="1:18" ht="16.5">
      <c r="A26" s="319" t="s">
        <v>247</v>
      </c>
      <c r="B26" s="317"/>
      <c r="C26" s="317"/>
      <c r="D26" s="317"/>
      <c r="E26" s="317"/>
      <c r="F26" s="317"/>
      <c r="G26" s="317">
        <v>386.27</v>
      </c>
      <c r="H26" s="317"/>
      <c r="I26" s="317"/>
      <c r="J26" s="317"/>
      <c r="K26" s="317">
        <v>386.27</v>
      </c>
      <c r="L26"/>
      <c r="M26"/>
      <c r="N26"/>
      <c r="O26"/>
      <c r="P26"/>
      <c r="Q26"/>
      <c r="R26"/>
    </row>
    <row r="27" spans="1:18" ht="16.5">
      <c r="A27" s="319" t="s">
        <v>252</v>
      </c>
      <c r="B27" s="317"/>
      <c r="C27" s="317"/>
      <c r="D27" s="317">
        <v>5050</v>
      </c>
      <c r="E27" s="317"/>
      <c r="F27" s="317"/>
      <c r="G27" s="317"/>
      <c r="H27" s="317"/>
      <c r="I27" s="317"/>
      <c r="J27" s="317"/>
      <c r="K27" s="317">
        <v>5050</v>
      </c>
      <c r="L27"/>
      <c r="M27"/>
      <c r="N27"/>
      <c r="O27"/>
      <c r="P27"/>
      <c r="Q27"/>
      <c r="R27"/>
    </row>
    <row r="28" spans="1:18" ht="16.5">
      <c r="A28" s="319" t="s">
        <v>253</v>
      </c>
      <c r="B28" s="317"/>
      <c r="C28" s="317"/>
      <c r="D28" s="317"/>
      <c r="E28" s="317"/>
      <c r="F28" s="317">
        <v>17370</v>
      </c>
      <c r="G28" s="317"/>
      <c r="H28" s="317"/>
      <c r="I28" s="317"/>
      <c r="J28" s="317"/>
      <c r="K28" s="317">
        <v>17370</v>
      </c>
      <c r="L28"/>
      <c r="M28"/>
      <c r="N28"/>
      <c r="O28"/>
      <c r="P28"/>
      <c r="Q28"/>
      <c r="R28"/>
    </row>
    <row r="29" spans="1:18" ht="16.5">
      <c r="A29" s="319" t="s">
        <v>254</v>
      </c>
      <c r="B29" s="317"/>
      <c r="C29" s="317"/>
      <c r="D29" s="317">
        <v>4980</v>
      </c>
      <c r="E29" s="317"/>
      <c r="F29" s="317"/>
      <c r="G29" s="317"/>
      <c r="H29" s="317"/>
      <c r="I29" s="317"/>
      <c r="J29" s="317"/>
      <c r="K29" s="317">
        <v>4980</v>
      </c>
      <c r="L29"/>
      <c r="M29"/>
      <c r="N29"/>
      <c r="O29"/>
      <c r="P29"/>
      <c r="Q29"/>
      <c r="R29"/>
    </row>
    <row r="30" spans="1:18" ht="16.5">
      <c r="A30" s="319" t="s">
        <v>255</v>
      </c>
      <c r="B30" s="317"/>
      <c r="C30" s="317"/>
      <c r="D30" s="317"/>
      <c r="E30" s="317"/>
      <c r="F30" s="317">
        <v>1018</v>
      </c>
      <c r="G30" s="317"/>
      <c r="H30" s="317"/>
      <c r="I30" s="317"/>
      <c r="J30" s="317"/>
      <c r="K30" s="317">
        <v>1018</v>
      </c>
      <c r="L30"/>
      <c r="M30"/>
      <c r="N30"/>
      <c r="O30"/>
      <c r="P30"/>
      <c r="Q30"/>
      <c r="R30"/>
    </row>
    <row r="31" spans="1:18" ht="16.5">
      <c r="A31" s="316">
        <v>2011753015</v>
      </c>
      <c r="B31" s="317">
        <v>103575</v>
      </c>
      <c r="C31" s="317">
        <v>2149362.26</v>
      </c>
      <c r="D31" s="317">
        <v>2250</v>
      </c>
      <c r="E31" s="317">
        <v>311466.67</v>
      </c>
      <c r="F31" s="317"/>
      <c r="G31" s="317"/>
      <c r="H31" s="317">
        <v>17056717.409999996</v>
      </c>
      <c r="I31" s="317">
        <v>61141200</v>
      </c>
      <c r="J31" s="317"/>
      <c r="K31" s="317">
        <v>80764571.34</v>
      </c>
      <c r="L31"/>
      <c r="M31"/>
      <c r="N31"/>
      <c r="O31"/>
      <c r="P31"/>
      <c r="Q31"/>
      <c r="R31"/>
    </row>
    <row r="32" spans="1:18" ht="16.5">
      <c r="A32" s="318" t="s">
        <v>208</v>
      </c>
      <c r="B32" s="317">
        <v>103575</v>
      </c>
      <c r="C32" s="317"/>
      <c r="D32" s="317">
        <v>2250</v>
      </c>
      <c r="E32" s="317"/>
      <c r="F32" s="317"/>
      <c r="G32" s="317"/>
      <c r="H32" s="317"/>
      <c r="I32" s="317"/>
      <c r="J32" s="317"/>
      <c r="K32" s="317">
        <v>105825</v>
      </c>
      <c r="L32"/>
      <c r="M32"/>
      <c r="N32"/>
      <c r="O32"/>
      <c r="P32"/>
      <c r="Q32"/>
      <c r="R32"/>
    </row>
    <row r="33" spans="1:18" ht="16.5">
      <c r="A33" s="319" t="s">
        <v>212</v>
      </c>
      <c r="B33" s="317">
        <v>103575</v>
      </c>
      <c r="C33" s="317"/>
      <c r="D33" s="317"/>
      <c r="E33" s="317"/>
      <c r="F33" s="317"/>
      <c r="G33" s="317"/>
      <c r="H33" s="317"/>
      <c r="I33" s="317"/>
      <c r="J33" s="317"/>
      <c r="K33" s="317">
        <v>103575</v>
      </c>
      <c r="L33"/>
      <c r="M33"/>
      <c r="N33"/>
      <c r="O33"/>
      <c r="P33"/>
      <c r="Q33"/>
      <c r="R33"/>
    </row>
    <row r="34" spans="1:18" ht="16.5">
      <c r="A34" s="319" t="s">
        <v>215</v>
      </c>
      <c r="B34" s="317"/>
      <c r="C34" s="317"/>
      <c r="D34" s="317">
        <v>2250</v>
      </c>
      <c r="E34" s="317"/>
      <c r="F34" s="317"/>
      <c r="G34" s="317"/>
      <c r="H34" s="317"/>
      <c r="I34" s="317"/>
      <c r="J34" s="317"/>
      <c r="K34" s="317">
        <v>2250</v>
      </c>
      <c r="L34"/>
      <c r="M34"/>
      <c r="N34"/>
      <c r="O34"/>
      <c r="P34"/>
      <c r="Q34"/>
      <c r="R34"/>
    </row>
    <row r="35" spans="1:18" ht="16.5">
      <c r="A35" s="318" t="s">
        <v>219</v>
      </c>
      <c r="B35" s="317"/>
      <c r="C35" s="317"/>
      <c r="D35" s="317"/>
      <c r="E35" s="317"/>
      <c r="F35" s="317"/>
      <c r="G35" s="317"/>
      <c r="H35" s="317"/>
      <c r="I35" s="317">
        <v>59819700</v>
      </c>
      <c r="J35" s="317"/>
      <c r="K35" s="317">
        <v>59819700</v>
      </c>
      <c r="L35"/>
      <c r="M35"/>
      <c r="N35"/>
      <c r="O35"/>
      <c r="P35"/>
      <c r="Q35"/>
      <c r="R35"/>
    </row>
    <row r="36" spans="1:18" ht="16.5">
      <c r="A36" s="319" t="s">
        <v>217</v>
      </c>
      <c r="B36" s="317"/>
      <c r="C36" s="317"/>
      <c r="D36" s="317"/>
      <c r="E36" s="317"/>
      <c r="F36" s="317"/>
      <c r="G36" s="317"/>
      <c r="H36" s="317"/>
      <c r="I36" s="317">
        <v>59819700</v>
      </c>
      <c r="J36" s="317"/>
      <c r="K36" s="317">
        <v>59819700</v>
      </c>
      <c r="L36"/>
      <c r="M36"/>
      <c r="N36"/>
      <c r="O36"/>
      <c r="P36"/>
      <c r="Q36"/>
      <c r="R36"/>
    </row>
    <row r="37" spans="1:18" ht="16.5">
      <c r="A37" s="318" t="s">
        <v>220</v>
      </c>
      <c r="B37" s="317"/>
      <c r="C37" s="317"/>
      <c r="D37" s="317"/>
      <c r="E37" s="317"/>
      <c r="F37" s="317"/>
      <c r="G37" s="317"/>
      <c r="H37" s="317"/>
      <c r="I37" s="317">
        <v>1321500</v>
      </c>
      <c r="J37" s="317"/>
      <c r="K37" s="317">
        <v>1321500</v>
      </c>
      <c r="L37"/>
      <c r="M37"/>
      <c r="N37"/>
      <c r="O37"/>
      <c r="P37"/>
      <c r="Q37"/>
      <c r="R37"/>
    </row>
    <row r="38" spans="1:18" ht="16.5">
      <c r="A38" s="319" t="s">
        <v>222</v>
      </c>
      <c r="B38" s="317"/>
      <c r="C38" s="317"/>
      <c r="D38" s="317"/>
      <c r="E38" s="317"/>
      <c r="F38" s="317"/>
      <c r="G38" s="317"/>
      <c r="H38" s="317"/>
      <c r="I38" s="317">
        <v>1321500</v>
      </c>
      <c r="J38" s="317"/>
      <c r="K38" s="317">
        <v>1321500</v>
      </c>
      <c r="L38"/>
      <c r="M38"/>
      <c r="N38"/>
      <c r="O38"/>
      <c r="P38"/>
      <c r="Q38"/>
      <c r="R38"/>
    </row>
    <row r="39" spans="1:18" ht="16.5">
      <c r="A39" s="318" t="s">
        <v>233</v>
      </c>
      <c r="B39" s="317"/>
      <c r="C39" s="317">
        <v>2149362.26</v>
      </c>
      <c r="D39" s="317"/>
      <c r="E39" s="317">
        <v>311466.67</v>
      </c>
      <c r="F39" s="317"/>
      <c r="G39" s="317"/>
      <c r="H39" s="317">
        <v>17056717.409999996</v>
      </c>
      <c r="I39" s="317"/>
      <c r="J39" s="317"/>
      <c r="K39" s="317">
        <v>19517546.339999996</v>
      </c>
      <c r="L39"/>
      <c r="M39"/>
      <c r="N39"/>
      <c r="O39"/>
      <c r="P39"/>
      <c r="Q39"/>
      <c r="R39"/>
    </row>
    <row r="40" spans="1:18" ht="16.5">
      <c r="A40" s="319" t="s">
        <v>234</v>
      </c>
      <c r="B40" s="317"/>
      <c r="C40" s="317"/>
      <c r="D40" s="317"/>
      <c r="E40" s="317">
        <v>24000</v>
      </c>
      <c r="F40" s="317"/>
      <c r="G40" s="317"/>
      <c r="H40" s="317"/>
      <c r="I40" s="317"/>
      <c r="J40" s="317"/>
      <c r="K40" s="317">
        <v>24000</v>
      </c>
      <c r="L40"/>
      <c r="M40"/>
      <c r="N40"/>
      <c r="O40"/>
      <c r="P40"/>
      <c r="Q40"/>
      <c r="R40"/>
    </row>
    <row r="41" spans="1:18" ht="16.5">
      <c r="A41" s="319" t="s">
        <v>237</v>
      </c>
      <c r="B41" s="317"/>
      <c r="C41" s="317"/>
      <c r="D41" s="317"/>
      <c r="E41" s="317">
        <v>12500</v>
      </c>
      <c r="F41" s="317"/>
      <c r="G41" s="317"/>
      <c r="H41" s="317"/>
      <c r="I41" s="317"/>
      <c r="J41" s="317"/>
      <c r="K41" s="317">
        <v>12500</v>
      </c>
      <c r="L41"/>
      <c r="M41"/>
      <c r="N41"/>
      <c r="O41"/>
      <c r="P41"/>
      <c r="Q41"/>
      <c r="R41"/>
    </row>
    <row r="42" spans="1:18" ht="16.5">
      <c r="A42" s="319" t="s">
        <v>243</v>
      </c>
      <c r="B42" s="317"/>
      <c r="C42" s="317"/>
      <c r="D42" s="317"/>
      <c r="E42" s="317">
        <v>84800</v>
      </c>
      <c r="F42" s="317"/>
      <c r="G42" s="317"/>
      <c r="H42" s="317"/>
      <c r="I42" s="317"/>
      <c r="J42" s="317"/>
      <c r="K42" s="317">
        <v>84800</v>
      </c>
      <c r="L42"/>
      <c r="M42"/>
      <c r="N42"/>
      <c r="O42"/>
      <c r="P42"/>
      <c r="Q42"/>
      <c r="R42"/>
    </row>
    <row r="43" spans="1:18" ht="16.5">
      <c r="A43" s="319" t="s">
        <v>251</v>
      </c>
      <c r="B43" s="317"/>
      <c r="C43" s="317"/>
      <c r="D43" s="317"/>
      <c r="E43" s="317">
        <v>3000</v>
      </c>
      <c r="F43" s="317"/>
      <c r="G43" s="317"/>
      <c r="H43" s="317"/>
      <c r="I43" s="317"/>
      <c r="J43" s="317"/>
      <c r="K43" s="317">
        <v>3000</v>
      </c>
      <c r="L43"/>
      <c r="M43"/>
      <c r="N43"/>
      <c r="O43"/>
      <c r="P43"/>
      <c r="Q43"/>
      <c r="R43"/>
    </row>
    <row r="44" spans="1:18" ht="16.5">
      <c r="A44" s="319" t="s">
        <v>267</v>
      </c>
      <c r="B44" s="317"/>
      <c r="C44" s="317"/>
      <c r="D44" s="317"/>
      <c r="E44" s="317">
        <v>187166.66999999998</v>
      </c>
      <c r="F44" s="317"/>
      <c r="G44" s="317"/>
      <c r="H44" s="317"/>
      <c r="I44" s="317"/>
      <c r="J44" s="317"/>
      <c r="K44" s="317">
        <v>187166.66999999998</v>
      </c>
      <c r="L44"/>
      <c r="M44"/>
      <c r="N44"/>
      <c r="O44"/>
      <c r="P44"/>
      <c r="Q44"/>
      <c r="R44"/>
    </row>
    <row r="45" spans="1:18" ht="16.5">
      <c r="A45" s="319" t="s">
        <v>269</v>
      </c>
      <c r="B45" s="317"/>
      <c r="C45" s="317"/>
      <c r="D45" s="317"/>
      <c r="E45" s="317"/>
      <c r="F45" s="317"/>
      <c r="G45" s="317"/>
      <c r="H45" s="317">
        <v>17056717.409999996</v>
      </c>
      <c r="I45" s="317"/>
      <c r="J45" s="317"/>
      <c r="K45" s="317">
        <v>17056717.409999996</v>
      </c>
      <c r="L45"/>
      <c r="M45"/>
      <c r="N45"/>
      <c r="O45"/>
      <c r="P45"/>
      <c r="Q45"/>
      <c r="R45"/>
    </row>
    <row r="46" spans="1:18" ht="16.5">
      <c r="A46" s="319" t="s">
        <v>274</v>
      </c>
      <c r="B46" s="317"/>
      <c r="C46" s="317">
        <v>2149362.26</v>
      </c>
      <c r="D46" s="317"/>
      <c r="E46" s="317"/>
      <c r="F46" s="317"/>
      <c r="G46" s="317"/>
      <c r="H46" s="317"/>
      <c r="I46" s="317"/>
      <c r="J46" s="317"/>
      <c r="K46" s="317">
        <v>2149362.26</v>
      </c>
      <c r="L46"/>
      <c r="M46"/>
      <c r="N46"/>
      <c r="O46"/>
      <c r="P46"/>
      <c r="Q46"/>
      <c r="R46"/>
    </row>
    <row r="47" spans="1:18" ht="16.5">
      <c r="A47" s="316" t="s">
        <v>21</v>
      </c>
      <c r="B47" s="317">
        <v>103575</v>
      </c>
      <c r="C47" s="317">
        <v>2149362.26</v>
      </c>
      <c r="D47" s="317">
        <v>22068</v>
      </c>
      <c r="E47" s="317">
        <v>313666.67</v>
      </c>
      <c r="F47" s="317">
        <v>75860.1</v>
      </c>
      <c r="G47" s="317">
        <v>5759.35</v>
      </c>
      <c r="H47" s="317">
        <v>17056717.409999996</v>
      </c>
      <c r="I47" s="317">
        <v>61141200</v>
      </c>
      <c r="J47" s="317">
        <v>6403678.77</v>
      </c>
      <c r="K47" s="317">
        <v>87271887.56</v>
      </c>
      <c r="L47"/>
      <c r="M47"/>
      <c r="N47"/>
      <c r="O47"/>
      <c r="P47"/>
      <c r="Q47"/>
      <c r="R47"/>
    </row>
    <row r="48" spans="1:18" ht="16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6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6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6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6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6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6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6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6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6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6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6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6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6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6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6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6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6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6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6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6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6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6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6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6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6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6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6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6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6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6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6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6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6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6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6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6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6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6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6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6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6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6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6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6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6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6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6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6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6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6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6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6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6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6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6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6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6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6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6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6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6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6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6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6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6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6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6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6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6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6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6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6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6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6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6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6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6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6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6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6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6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6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6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8" ht="16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</row>
    <row r="135" spans="1:18" ht="16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</row>
    <row r="136" spans="1:18" ht="16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</row>
    <row r="137" spans="1:18" ht="16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</row>
    <row r="138" spans="1:18" ht="16.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</row>
    <row r="139" spans="1:18" ht="16.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</row>
    <row r="140" spans="1:18" ht="16.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</row>
    <row r="141" spans="1:18" ht="16.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</row>
    <row r="142" spans="1:18" ht="16.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</row>
    <row r="143" spans="1:18" ht="16.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</row>
    <row r="144" spans="1:18" ht="16.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</row>
    <row r="145" spans="1:18" ht="16.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</row>
    <row r="146" spans="1:18" ht="16.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</row>
    <row r="147" spans="1:18" ht="16.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</row>
    <row r="148" spans="1:18" ht="16.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</row>
    <row r="149" spans="1:18" ht="16.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</row>
    <row r="150" spans="1:18" ht="16.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</row>
    <row r="151" spans="1:18" ht="16.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</row>
    <row r="152" spans="1:18" ht="16.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</row>
    <row r="153" spans="1:18" ht="16.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</row>
    <row r="154" spans="1:18" ht="16.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</row>
    <row r="155" spans="1:18" ht="16.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</row>
    <row r="156" spans="1:18" ht="16.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</row>
    <row r="157" spans="1:18" ht="16.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</row>
    <row r="158" spans="1:18" ht="16.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</row>
    <row r="159" spans="1:18" ht="16.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</row>
    <row r="160" spans="1:18" ht="16.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</row>
    <row r="161" spans="1:18" ht="16.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</row>
    <row r="162" spans="1:18" ht="16.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</row>
    <row r="163" spans="1:18" ht="16.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</row>
    <row r="164" spans="1:18" ht="16.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</row>
    <row r="165" spans="1:18" ht="16.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</row>
    <row r="166" spans="1:18" ht="16.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</row>
    <row r="167" spans="1:18" ht="16.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</row>
    <row r="168" spans="1:18" ht="16.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</row>
    <row r="169" spans="1:18" ht="16.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</row>
    <row r="170" spans="1:18" ht="16.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</row>
    <row r="171" spans="1:18" ht="16.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</row>
    <row r="172" spans="1:18" ht="16.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</row>
    <row r="173" spans="1:18" ht="16.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</row>
    <row r="174" spans="1:18" ht="16.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</row>
    <row r="175" spans="1:18" ht="16.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</row>
    <row r="176" spans="1:18" ht="16.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</row>
    <row r="177" spans="1:18" ht="16.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</row>
    <row r="178" spans="1:18" ht="16.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</row>
    <row r="179" spans="1:18" ht="16.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</row>
    <row r="180" spans="1:18" ht="16.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</row>
    <row r="181" spans="1:18" ht="16.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</row>
    <row r="182" spans="1:18" ht="16.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</row>
    <row r="183" spans="1:18" ht="16.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</row>
    <row r="184" spans="1:18" ht="16.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</row>
    <row r="185" spans="1:18" ht="16.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</row>
    <row r="186" spans="1:18" ht="16.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</row>
    <row r="187" spans="1:18" ht="16.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</row>
    <row r="188" spans="1:18" ht="16.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</row>
    <row r="189" spans="1:18" ht="16.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</row>
    <row r="190" spans="1:18" ht="16.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</row>
    <row r="191" spans="1:18" ht="16.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</row>
    <row r="192" spans="1:18" ht="16.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</row>
    <row r="193" spans="1:18" ht="16.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</row>
    <row r="194" spans="1:18" ht="16.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</row>
    <row r="195" spans="1:18" ht="16.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</row>
    <row r="196" spans="1:18" ht="16.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</row>
    <row r="197" spans="1:18" ht="16.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</row>
    <row r="198" spans="1:18" ht="16.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</row>
    <row r="199" spans="1:18" ht="16.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</row>
    <row r="200" spans="1:18" ht="16.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</row>
    <row r="201" spans="1:18" ht="16.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</row>
    <row r="202" spans="1:18" ht="16.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</row>
    <row r="203" spans="1:18" ht="16.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</row>
    <row r="204" spans="1:18" ht="16.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</row>
    <row r="205" spans="1:18" ht="16.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</row>
    <row r="206" spans="1:18" ht="16.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</row>
    <row r="207" spans="1:18" ht="16.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</row>
    <row r="208" spans="1:18" ht="16.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</row>
    <row r="209" spans="1:18" ht="16.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</row>
    <row r="210" spans="1:18" ht="16.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</row>
    <row r="211" spans="1:18" ht="16.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</row>
    <row r="212" spans="1:18" ht="16.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</row>
    <row r="213" spans="1:18" ht="16.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</row>
    <row r="214" spans="1:18" ht="16.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</row>
    <row r="215" spans="1:18" ht="16.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</row>
    <row r="216" spans="1:18" ht="16.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</row>
    <row r="217" spans="1:18" ht="16.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</row>
    <row r="218" spans="1:18" ht="16.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</row>
    <row r="219" spans="1:18" ht="16.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</row>
    <row r="220" spans="1:18" ht="16.5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</row>
    <row r="221" spans="1:18" ht="16.5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</row>
    <row r="222" spans="1:18" ht="16.5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</row>
    <row r="223" spans="1:18" ht="16.5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</row>
    <row r="224" spans="1:18" ht="16.5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</row>
    <row r="225" spans="1:18" ht="16.5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</row>
    <row r="226" spans="1:18" ht="16.5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</row>
    <row r="227" spans="1:18" ht="16.5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</row>
    <row r="228" spans="1:18" ht="16.5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</row>
    <row r="229" spans="1:18" ht="16.5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</row>
    <row r="230" spans="1:18" ht="16.5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</row>
    <row r="231" spans="1:18" ht="16.5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</row>
    <row r="232" spans="1:18" ht="16.5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</row>
    <row r="233" spans="1:18" ht="16.5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</row>
    <row r="234" spans="1:18" ht="16.5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</row>
    <row r="235" spans="1:18" ht="16.5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</row>
    <row r="236" spans="1:18" ht="16.5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</row>
    <row r="237" spans="1:18" ht="16.5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</row>
    <row r="238" spans="1:18" ht="16.5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</row>
    <row r="239" spans="1:18" ht="16.5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</row>
    <row r="240" spans="1:18" ht="16.5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</row>
    <row r="241" spans="1:18" ht="16.5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</row>
    <row r="242" spans="1:18" ht="16.5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</row>
    <row r="243" spans="1:18" ht="16.5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</row>
    <row r="244" spans="1:18" ht="16.5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</row>
    <row r="245" spans="1:18" ht="16.5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</row>
    <row r="246" spans="1:18" ht="16.5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</row>
    <row r="247" spans="1:18" ht="16.5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</row>
    <row r="248" spans="1:18" ht="16.5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</row>
    <row r="249" spans="1:18" ht="16.5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</row>
    <row r="250" spans="1:18" ht="16.5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</row>
    <row r="251" spans="1:18" ht="16.5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</row>
    <row r="252" spans="1:18" ht="16.5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</row>
    <row r="253" spans="1:18" ht="16.5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</row>
    <row r="254" spans="1:18" ht="16.5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</row>
    <row r="255" spans="1:18" ht="16.5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</row>
    <row r="256" spans="1:18" ht="16.5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</row>
    <row r="257" spans="1:18" ht="16.5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</row>
    <row r="258" spans="1:18" ht="16.5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</row>
    <row r="259" spans="1:18" ht="16.5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</row>
    <row r="260" spans="1:18" ht="16.5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</row>
    <row r="261" spans="1:18" ht="16.5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</row>
    <row r="262" spans="1:18" ht="16.5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</row>
    <row r="263" spans="1:18" ht="16.5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</row>
    <row r="264" spans="1:18" ht="16.5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</row>
    <row r="265" spans="1:18" ht="16.5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</row>
    <row r="266" spans="1:18" ht="16.5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</row>
    <row r="267" spans="1:18" ht="16.5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</row>
    <row r="268" spans="1:18" ht="16.5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</row>
    <row r="269" spans="1:18" ht="16.5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</row>
    <row r="270" spans="1:18" ht="16.5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</row>
    <row r="271" spans="1:18" ht="16.5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</row>
    <row r="272" spans="1:18" ht="16.5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</row>
    <row r="273" spans="1:18" ht="16.5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</row>
    <row r="274" spans="1:18" ht="16.5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</row>
    <row r="275" spans="1:18" ht="16.5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</row>
    <row r="276" spans="1:18" ht="16.5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</row>
    <row r="277" spans="1:18" ht="16.5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</row>
    <row r="278" spans="1:18" ht="16.5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</row>
    <row r="279" spans="1:18" ht="16.5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</row>
    <row r="280" spans="1:18" ht="16.5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</row>
    <row r="281" spans="1:18" ht="16.5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</row>
    <row r="282" spans="1:18" ht="16.5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</row>
    <row r="283" spans="1:18" ht="16.5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</row>
    <row r="284" spans="1:18" ht="16.5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</row>
    <row r="285" spans="1:18" ht="16.5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</row>
    <row r="286" spans="1:18" ht="16.5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</row>
    <row r="287" spans="1:18" ht="16.5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</row>
    <row r="288" spans="1:18" ht="16.5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</row>
    <row r="289" spans="1:18" ht="16.5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</row>
    <row r="290" spans="1:18" ht="16.5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</row>
    <row r="291" spans="1:18" ht="16.5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</row>
    <row r="292" spans="1:18" ht="16.5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</row>
    <row r="293" spans="1:18" ht="16.5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</row>
    <row r="294" spans="1:18" ht="16.5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</row>
    <row r="295" spans="1:18" ht="16.5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</row>
    <row r="296" spans="1:18" ht="16.5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</row>
    <row r="297" spans="1:18" ht="16.5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</row>
    <row r="298" spans="1:18" ht="16.5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</row>
    <row r="299" spans="1:18" ht="16.5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</row>
    <row r="300" spans="1:18" ht="16.5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</row>
    <row r="301" spans="1:18" ht="16.5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</row>
    <row r="302" spans="1:18" ht="16.5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</row>
    <row r="303" spans="1:18" ht="16.5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</row>
    <row r="304" spans="1:18" ht="16.5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</row>
    <row r="305" spans="1:18" ht="16.5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</row>
    <row r="306" spans="1:18" ht="16.5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</row>
    <row r="307" spans="1:18" ht="16.5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</row>
    <row r="308" spans="1:18" ht="16.5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</row>
    <row r="309" spans="1:18" ht="16.5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</row>
    <row r="310" spans="1:18" ht="16.5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</row>
    <row r="311" spans="1:18" ht="16.5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</row>
    <row r="312" spans="1:18" ht="16.5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</row>
    <row r="313" spans="1:18" ht="16.5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</row>
    <row r="314" spans="1:18" ht="16.5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</row>
    <row r="315" spans="1:18" ht="16.5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</row>
    <row r="316" spans="1:18" ht="16.5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</row>
    <row r="317" spans="1:18" ht="16.5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</row>
    <row r="318" spans="1:18" ht="16.5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</row>
    <row r="319" spans="1:18" ht="16.5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</row>
    <row r="320" spans="1:18" ht="16.5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</row>
    <row r="321" spans="1:18" ht="16.5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</row>
    <row r="322" spans="1:18" ht="16.5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</row>
    <row r="323" spans="1:18" ht="16.5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</row>
    <row r="324" spans="1:18" ht="16.5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</row>
    <row r="325" spans="1:18" ht="16.5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</row>
    <row r="326" spans="1:18" ht="16.5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</row>
    <row r="327" spans="1:18" ht="16.5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</row>
    <row r="328" spans="1:18" ht="16.5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</row>
    <row r="329" spans="1:18" ht="16.5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</row>
    <row r="330" spans="1:18" ht="16.5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</row>
    <row r="331" spans="1:18" ht="16.5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</row>
    <row r="332" spans="1:18" ht="16.5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</row>
    <row r="333" spans="1:18" ht="16.5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</row>
    <row r="334" spans="1:18" ht="16.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</row>
    <row r="335" spans="1:18" ht="16.5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</row>
    <row r="336" spans="1:18" ht="16.5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</row>
    <row r="337" spans="1:18" ht="16.5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</row>
    <row r="338" spans="1:18" ht="16.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</row>
    <row r="339" spans="1:18" ht="16.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</row>
    <row r="340" spans="1:18" ht="16.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</row>
    <row r="341" spans="1:18" ht="16.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</row>
    <row r="342" spans="1:18" ht="16.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</row>
    <row r="343" spans="1:18" ht="16.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</row>
    <row r="344" spans="1:18" ht="16.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</row>
    <row r="345" spans="1:18" ht="16.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</row>
    <row r="346" spans="1:18" ht="16.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</row>
    <row r="347" spans="1:18" ht="16.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</row>
    <row r="348" spans="1:18" ht="16.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</row>
    <row r="349" spans="1:18" ht="16.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</row>
    <row r="350" spans="1:18" ht="16.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</row>
    <row r="351" spans="1:18" ht="16.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</row>
    <row r="352" spans="1:18" ht="16.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</row>
    <row r="353" spans="1:18" ht="16.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</row>
    <row r="354" spans="1:18" ht="16.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</row>
    <row r="355" spans="1:18" ht="16.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</row>
    <row r="356" spans="1:18" ht="16.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</row>
    <row r="357" spans="1:18" ht="16.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</row>
    <row r="358" spans="1:18" ht="16.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</row>
    <row r="359" spans="1:18" ht="16.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</row>
    <row r="360" spans="1:18" ht="16.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</row>
    <row r="361" spans="1:18" ht="16.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</row>
    <row r="362" spans="1:18" ht="16.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</row>
    <row r="363" spans="1:18" ht="16.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</row>
    <row r="364" spans="1:18" ht="16.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</row>
    <row r="365" spans="1:18" ht="16.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</row>
    <row r="366" spans="1:18" ht="16.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6.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6.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6.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6.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6.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6.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6.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6.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6.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6.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6.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6.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6.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6.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6.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6.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6.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6.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6.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6.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6.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6.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6.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6.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6.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6.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6.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6.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6.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6.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6.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6.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6.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6.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6.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6.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6.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6.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6.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6.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6.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6.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6.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6.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6.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6.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6.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6.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6.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6.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6.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6.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6.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6.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6.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6.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6.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6.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6.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6.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6.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6.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6.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6.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6.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6.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6.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6.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6.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6.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6.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6.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6.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6.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6.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6.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6.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6.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6.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6.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6.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6.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6.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6.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6.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6.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6.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6.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6.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6.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6.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6.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6.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6.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6.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6.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6.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6.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6.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6.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6.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6.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6.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6.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6.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6.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6.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6.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6.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6.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6.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6.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6.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6.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6.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6.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6.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6.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6.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6.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6.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6.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6.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6.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6.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6.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6.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6.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6.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6.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6.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6.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6.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6.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6.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6.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6.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6.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6.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6.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6.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6.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6.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6.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6.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6.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6.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6.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6.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6.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6.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6.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6.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6.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6.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6.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6.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6.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6.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6.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6.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6.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6.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6.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6.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6.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6.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6.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6.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6.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6.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6.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6.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6.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6.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6.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6.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6.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6.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6.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6.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6.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6.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6.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6.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6.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6.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6.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6.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6.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6.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6.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6.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6.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6.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6.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6.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6.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6.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6.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6.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6.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6.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6.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6.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6.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6.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6.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6.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6.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6.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6.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6.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6.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6.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6.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6.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6.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6.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6.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6.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6.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6.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6.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6.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6.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6.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6.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6.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6.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6.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6.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6.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6.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6.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6.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6.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6.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6.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6.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6.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6.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6.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6.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6.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6.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6.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6.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6.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6.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6.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6.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6.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6.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6.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6.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6.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6.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6.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6.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6.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6.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6.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6.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6.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6.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6.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6.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6.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6.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6.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6.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6.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6.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6.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6.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6.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6.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6.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6.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6.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6.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6.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6.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6.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6.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6.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6.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6.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6.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6.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6.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6.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6.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6.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6.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6.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6.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6.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6.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6.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6.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6.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6.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6.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6.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6.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6.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6.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6.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6.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6.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6.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6.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6.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6.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6.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6.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6.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6.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6.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6.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6.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6.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6.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6.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6.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6.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6.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6.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6.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6.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6.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6.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6.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6.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6.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6.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6.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6.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6.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6.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6.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6.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6.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6.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6.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6.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6.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6.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6.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6.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6.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6.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6.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6.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6.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6.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6.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6.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6.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6.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6.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6.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6.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6.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6.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6.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6.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6.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6.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6.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6.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6.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6.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6.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6.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6.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6.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6.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6.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6.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6.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6.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6.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6.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6.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6.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6.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6.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6.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6.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6.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6.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6.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6.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6.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6.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6.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6.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6.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6.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6.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6.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6.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6.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6.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6.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6.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6.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6.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6.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6.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6.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6.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6.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6.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6.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6.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6.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6.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6.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6.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6.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6.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6.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6.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6.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6.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6.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6.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6.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6.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6.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6.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6.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6.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6.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6.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6.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6.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6.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6.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6.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6.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6.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6.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6.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6.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6.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6.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6.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6.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6.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6.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6.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6.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6.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6.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6.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6.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6.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6.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6.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6.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6.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6.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6.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6.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6.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6.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6.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6.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6.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6.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6.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6.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6.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6.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6.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6.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6.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6.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6.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6.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6.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6.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6.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6.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6.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6.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6.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6.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6.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6.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6.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6.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6.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6.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6.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6.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6.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6.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6.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6.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6.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6.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6.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6.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6.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6.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6.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6.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6.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6.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6.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6.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6.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6.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6.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6.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6.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6.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6.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6.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6.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6.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6.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6.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6.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6.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6.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6.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6.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6.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6.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6.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6.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6.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6.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6.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6.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6.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6.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6.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6.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6.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6.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6.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6.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6.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6.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6.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6.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6.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6.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6.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6.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6.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6.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6.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6.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6.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6.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6.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6.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6.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6.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6.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6.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6.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6.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6.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6.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6.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6.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6.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6.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6.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6.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6.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6.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6.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6.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6.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6.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6.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6.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6.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6.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6.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6.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6.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6.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6.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6.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6.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6.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6.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6.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6.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6.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6.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6.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6.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6.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6.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6.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6.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6.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6.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6.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16.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6.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6.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6.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6.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6.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6.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6.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6.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6.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6.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6.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6.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6.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6.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6.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6.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6.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6.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6.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6.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6.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6.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6.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6.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6.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6.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6.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6.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6.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6.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6.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6.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6.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6.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6.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6.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6.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6.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6.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6.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6.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6.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6.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6.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6.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6.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6.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6.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6.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6.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6.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6.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6.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6.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6.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6.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6.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6.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6.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6.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6.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6.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6.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6.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6.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6.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6.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6.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6.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6.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6.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6.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6.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6.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6.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6.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6.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6.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6.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6.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6.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6.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6.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6.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6.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6.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6.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6.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6.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6.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6.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6.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6.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6.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6.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6.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6.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6.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6.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6.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6.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6.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6.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6.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6.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6.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6.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6.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6.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6.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6.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6.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6.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6.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6.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6.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6.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6.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6.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6.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6.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6.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6.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6.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6.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6.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6.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6.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6.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6.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6.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6.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6.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6.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6.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6.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6.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6.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6.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6.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6.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6.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6.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6.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6.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6.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6.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6.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6.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6.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6.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6.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6.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6.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6.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6.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6.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6.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6.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6.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6.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6.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6.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6.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6.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6.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6.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6.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6.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6.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6.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6.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6.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6.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6.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6.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6.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6.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6.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6.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6.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6.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6.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6.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6.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6.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6.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6.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6.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6.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6.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6.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6.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6.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6.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6.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6.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6.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6.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6.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6.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6.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6.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6.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6.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6.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6.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6.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6.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6.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6.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6.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6.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6.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6.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6.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6.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6.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6.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6.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6.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6.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6.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6.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6.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6.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6.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6.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6.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6.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6.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6.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6.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6.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6.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6.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6.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6.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6.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6.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6.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6.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6.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6.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6.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6.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6.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6.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6.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6.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6.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6.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6.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6.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6.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6.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6.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6.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6.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6.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6.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6.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6.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6.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6.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6.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6.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6.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6.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6.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6.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6.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6.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6.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6.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6.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6.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6.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6.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6.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6.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6.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6.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6.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6.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6.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6.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6.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6.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6.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6.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6.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6.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6.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6.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6.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6.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6.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6.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6.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6.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6.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6.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6.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6.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6.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6.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6.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6.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6.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6.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6.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6.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6.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6.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6.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6.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6.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6.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6.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6.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6.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6.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6.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6.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6.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6.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6.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6.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6.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6.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6.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6.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6.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6.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6.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6.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6.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6.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6.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6.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6.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6.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6.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6.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6.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6.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6.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6.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6.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6.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6.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6.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6.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6.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6.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6.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6.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6.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6.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6.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6.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6.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6.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6.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6.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6.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6.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6.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6.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6.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6.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6.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6.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6.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6.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6.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6.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6.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6.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6.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6.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6.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6.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6.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6.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6.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6.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6.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6.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6.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6.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6.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6.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6.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6.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6.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6.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6.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6.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6.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6.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6.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6.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6.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6.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6.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6.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6.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6.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6.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6.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6.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6.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6.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6.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6.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6.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6.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6.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6.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6.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6.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6.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6.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6.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6.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6.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6.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6.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6.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6.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6.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6.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6.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6.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6.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6.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6.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6.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6.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6.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6.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6.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6.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6.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6.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6.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6.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6.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6.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6.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6.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6.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6.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6.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6.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6.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6.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6.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6.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6.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6.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6.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6.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6.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6.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6.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6.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6.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6.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6.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6.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6.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6.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6.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6.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6.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6.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6.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6.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6.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6.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6.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6.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6.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6.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6.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6.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6.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6.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6.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6.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6.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6.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6.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6.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6.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6.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6.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6.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6.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6.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6.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6.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6.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6.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6.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6.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6.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6.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6.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6.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6.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6.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6.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6.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6.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6.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6.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6.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6.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6.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6.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6.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6.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6.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6.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6.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6.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6.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6.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6.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6.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6.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6.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6.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6.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6.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6.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6.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6.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6.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6.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6.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6.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6.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6.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6.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6.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6.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6.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6.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6.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6.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6.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6.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6.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6.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6.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6.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6.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6.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6.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6.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6.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6.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6.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6.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6.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6.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6.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6.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6.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6.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6.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6.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6.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6.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6.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6.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6.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6.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6.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6.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6.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6.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6.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6.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6.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6.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6.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6.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6.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6.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6.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6.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6.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6.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6.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6.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6.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6.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6.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6.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6.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6.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6.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6.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6.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6.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6.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6.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6.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6.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6.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6.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6.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6.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6.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6.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6.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6.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6.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6.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6.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6.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6.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6.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6.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6.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6.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6.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6.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6.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6.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6.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6.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6.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6.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6.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6.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6.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6.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6.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6.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6.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6.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6.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6.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6.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6.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6.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6.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6.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6.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6.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6.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6.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6.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6.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6.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6.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6.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6.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6.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6.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6.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6.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6.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6.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6.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6.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6.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6.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6.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6.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6.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6.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6.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6.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6.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6.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6.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6.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6.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6.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6.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6.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6.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6.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6.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6.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6.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6.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6.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6.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6.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6.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6.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6.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6.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6.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6.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6.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6.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6.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6.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6.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6.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6.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6.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6.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6.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6.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6.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6.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6.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6.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6.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6.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6.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6.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6.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6.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6.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6.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6.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6.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6.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6.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6.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6.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6.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6.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6.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6.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6.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6.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6.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6.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6.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6.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6.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6.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6.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6.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6.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6.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6.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6.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6.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6.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6.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6.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6.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6.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6.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6.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6.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6.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6.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6.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6.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6.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6.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6.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6.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6.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6.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6.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6.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6.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8" ht="16.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  <c r="P1753"/>
      <c r="Q1753"/>
      <c r="R1753"/>
    </row>
    <row r="1754" spans="1:18" ht="16.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  <c r="P1754"/>
      <c r="Q1754"/>
      <c r="R1754"/>
    </row>
    <row r="1755" spans="1:18" ht="16.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  <c r="P1755"/>
      <c r="Q1755"/>
      <c r="R1755"/>
    </row>
    <row r="1756" spans="1:18" ht="16.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  <c r="P1756"/>
      <c r="Q1756"/>
      <c r="R1756"/>
    </row>
    <row r="1757" spans="1:18" ht="16.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  <c r="P1757"/>
      <c r="Q1757"/>
      <c r="R1757"/>
    </row>
    <row r="1758" spans="1:18" ht="16.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  <c r="P1758"/>
      <c r="Q1758"/>
      <c r="R1758"/>
    </row>
    <row r="1759" spans="1:18" ht="16.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  <c r="P1759"/>
      <c r="Q1759"/>
      <c r="R1759"/>
    </row>
    <row r="1760" spans="1:18" ht="16.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  <c r="P1760"/>
      <c r="Q1760"/>
      <c r="R1760"/>
    </row>
    <row r="1761" spans="1:18" ht="16.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  <c r="P1761"/>
      <c r="Q1761"/>
      <c r="R1761"/>
    </row>
    <row r="1762" spans="1:18" ht="16.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  <c r="P1762"/>
      <c r="Q1762"/>
      <c r="R1762"/>
    </row>
    <row r="1763" spans="1:18" ht="16.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  <c r="P1763"/>
      <c r="Q1763"/>
      <c r="R1763"/>
    </row>
    <row r="1764" spans="1:18" ht="16.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  <c r="P1764"/>
      <c r="Q1764"/>
      <c r="R1764"/>
    </row>
    <row r="1765" spans="1:18" ht="16.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  <c r="P1765"/>
      <c r="Q1765"/>
      <c r="R1765"/>
    </row>
    <row r="1766" spans="1:18" ht="16.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  <c r="P1766"/>
      <c r="Q1766"/>
      <c r="R1766"/>
    </row>
    <row r="1767" spans="1:18" ht="16.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  <c r="P1767"/>
      <c r="Q1767"/>
      <c r="R1767"/>
    </row>
    <row r="1768" spans="1:18" ht="16.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  <c r="P1768"/>
      <c r="Q1768"/>
      <c r="R1768"/>
    </row>
    <row r="1769" spans="1:18" ht="16.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  <c r="P1769"/>
      <c r="Q1769"/>
      <c r="R1769"/>
    </row>
    <row r="1770" spans="1:18" ht="16.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  <c r="P1770"/>
      <c r="Q1770"/>
      <c r="R1770"/>
    </row>
    <row r="1771" spans="1:18" ht="16.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  <c r="P1771"/>
      <c r="Q1771"/>
      <c r="R1771"/>
    </row>
    <row r="1772" spans="1:18" ht="16.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  <c r="P1772"/>
      <c r="Q1772"/>
      <c r="R1772"/>
    </row>
    <row r="1773" spans="1:18" ht="16.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  <c r="P1773"/>
      <c r="Q1773"/>
      <c r="R1773"/>
    </row>
    <row r="1774" spans="1:18" ht="16.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  <c r="P1774"/>
      <c r="Q1774"/>
      <c r="R1774"/>
    </row>
    <row r="1775" spans="1:18" ht="16.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  <c r="P1775"/>
      <c r="Q1775"/>
      <c r="R1775"/>
    </row>
    <row r="1776" spans="1:18" ht="16.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  <c r="P1776"/>
      <c r="Q1776"/>
      <c r="R1776"/>
    </row>
    <row r="1777" spans="1:18" ht="16.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  <c r="P1777"/>
      <c r="Q1777"/>
      <c r="R1777"/>
    </row>
    <row r="1778" spans="1:18" ht="16.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  <c r="P1778"/>
      <c r="Q1778"/>
      <c r="R1778"/>
    </row>
    <row r="1779" spans="1:18" ht="16.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  <c r="P1779"/>
      <c r="Q1779"/>
      <c r="R1779"/>
    </row>
    <row r="1780" spans="1:18" ht="16.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  <c r="P1780"/>
      <c r="Q1780"/>
      <c r="R1780"/>
    </row>
    <row r="1781" spans="1:18" ht="16.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  <c r="P1781"/>
      <c r="Q1781"/>
      <c r="R1781"/>
    </row>
    <row r="1782" spans="1:18" ht="16.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  <c r="P1782"/>
      <c r="Q1782"/>
      <c r="R1782"/>
    </row>
    <row r="1783" spans="1:18" ht="16.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  <c r="P1783"/>
      <c r="Q1783"/>
      <c r="R1783"/>
    </row>
    <row r="1784" spans="1:18" ht="16.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  <c r="P1784"/>
      <c r="Q1784"/>
      <c r="R1784"/>
    </row>
    <row r="1785" spans="1:18" ht="16.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  <c r="P1785"/>
      <c r="Q1785"/>
      <c r="R1785"/>
    </row>
    <row r="1786" spans="1:18" ht="16.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  <c r="P1786"/>
      <c r="Q1786"/>
      <c r="R1786"/>
    </row>
    <row r="1787" spans="1:18" ht="16.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  <c r="P1787"/>
      <c r="Q1787"/>
      <c r="R1787"/>
    </row>
    <row r="1788" spans="1:18" ht="16.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  <c r="P1788"/>
      <c r="Q1788"/>
      <c r="R1788"/>
    </row>
    <row r="1789" spans="1:18" ht="16.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  <c r="P1789"/>
      <c r="Q1789"/>
      <c r="R1789"/>
    </row>
    <row r="1790" spans="1:18" ht="16.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  <c r="P1790"/>
      <c r="Q1790"/>
      <c r="R1790"/>
    </row>
    <row r="1791" spans="1:18" ht="16.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  <c r="P1791"/>
      <c r="Q1791"/>
      <c r="R1791"/>
    </row>
    <row r="1792" spans="1:18" ht="16.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  <c r="P1792"/>
      <c r="Q1792"/>
      <c r="R1792"/>
    </row>
    <row r="1793" spans="1:18" ht="16.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  <c r="P1793"/>
      <c r="Q1793"/>
      <c r="R1793"/>
    </row>
    <row r="1794" spans="1:18" ht="16.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  <c r="P1794"/>
      <c r="Q1794"/>
      <c r="R1794"/>
    </row>
    <row r="1795" spans="1:18" ht="16.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  <c r="P1795"/>
      <c r="Q1795"/>
      <c r="R1795"/>
    </row>
    <row r="1796" spans="1:18" ht="16.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  <c r="P1796"/>
      <c r="Q1796"/>
      <c r="R1796"/>
    </row>
    <row r="1797" spans="1:18" ht="16.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  <c r="P1797"/>
      <c r="Q1797"/>
      <c r="R1797"/>
    </row>
    <row r="1798" spans="1:18" ht="16.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  <c r="P1798"/>
      <c r="Q1798"/>
      <c r="R1798"/>
    </row>
    <row r="1799" spans="1:18" ht="16.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  <c r="P1799"/>
      <c r="Q1799"/>
      <c r="R1799"/>
    </row>
    <row r="1800" spans="1:18" ht="16.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  <c r="P1800"/>
      <c r="Q1800"/>
      <c r="R1800"/>
    </row>
    <row r="1801" spans="1:18" ht="16.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  <c r="P1801"/>
      <c r="Q1801"/>
      <c r="R1801"/>
    </row>
    <row r="1802" spans="1:18" ht="16.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  <c r="P1802"/>
      <c r="Q1802"/>
      <c r="R1802"/>
    </row>
    <row r="1803" spans="1:18" ht="16.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  <c r="P1803"/>
      <c r="Q1803"/>
      <c r="R1803"/>
    </row>
    <row r="1804" spans="1:18" ht="16.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  <c r="P1804"/>
      <c r="Q1804"/>
      <c r="R1804"/>
    </row>
    <row r="1805" spans="1:18" ht="16.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  <c r="P1805"/>
      <c r="Q1805"/>
      <c r="R1805"/>
    </row>
    <row r="1806" spans="1:18" ht="16.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  <c r="P1806"/>
      <c r="Q1806"/>
      <c r="R1806"/>
    </row>
    <row r="1807" spans="1:18" ht="16.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  <c r="P1807"/>
      <c r="Q1807"/>
      <c r="R1807"/>
    </row>
    <row r="1808" spans="1:18" ht="16.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  <c r="P1808"/>
      <c r="Q1808"/>
      <c r="R1808"/>
    </row>
    <row r="1809" spans="1:18" ht="16.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  <c r="P1809"/>
      <c r="Q1809"/>
      <c r="R1809"/>
    </row>
    <row r="1810" spans="1:18" ht="16.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  <c r="P1810"/>
      <c r="Q1810"/>
      <c r="R1810"/>
    </row>
    <row r="1811" spans="1:18" ht="16.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  <c r="P1811"/>
      <c r="Q1811"/>
      <c r="R1811"/>
    </row>
    <row r="1812" spans="1:18" ht="16.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  <c r="P1812"/>
      <c r="Q1812"/>
      <c r="R1812"/>
    </row>
    <row r="1813" spans="1:18" ht="16.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  <c r="P1813"/>
      <c r="Q1813"/>
      <c r="R1813"/>
    </row>
    <row r="1814" spans="1:18" ht="16.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  <c r="P1814"/>
      <c r="Q1814"/>
      <c r="R1814"/>
    </row>
    <row r="1815" spans="1:18" ht="16.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  <c r="P1815"/>
      <c r="Q1815"/>
      <c r="R1815"/>
    </row>
    <row r="1816" spans="1:18" ht="16.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  <c r="P1816"/>
      <c r="Q1816"/>
      <c r="R1816"/>
    </row>
    <row r="1817" spans="1:18" ht="16.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  <c r="P1817"/>
      <c r="Q1817"/>
      <c r="R1817"/>
    </row>
    <row r="1818" spans="1:18" ht="16.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  <c r="P1818"/>
      <c r="Q1818"/>
      <c r="R1818"/>
    </row>
    <row r="1819" spans="1:18" ht="16.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  <c r="P1819"/>
      <c r="Q1819"/>
      <c r="R1819"/>
    </row>
    <row r="1820" spans="1:18" ht="16.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  <c r="P1820"/>
      <c r="Q1820"/>
      <c r="R1820"/>
    </row>
    <row r="1821" spans="1:18" ht="16.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  <c r="P1821"/>
      <c r="Q1821"/>
      <c r="R1821"/>
    </row>
    <row r="1822" spans="1:18" ht="16.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  <c r="P1822"/>
      <c r="Q1822"/>
      <c r="R1822"/>
    </row>
    <row r="1823" spans="1:18" ht="16.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  <c r="P1823"/>
      <c r="Q1823"/>
      <c r="R1823"/>
    </row>
    <row r="1824" spans="1:18" ht="16.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  <c r="P1824"/>
      <c r="Q1824"/>
      <c r="R1824"/>
    </row>
    <row r="1825" spans="1:18" ht="16.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  <c r="P1825"/>
      <c r="Q1825"/>
      <c r="R1825"/>
    </row>
    <row r="1826" spans="1:18" ht="16.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  <c r="P1826"/>
      <c r="Q1826"/>
      <c r="R1826"/>
    </row>
    <row r="1827" spans="1:18" ht="16.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  <c r="P1827"/>
      <c r="Q1827"/>
      <c r="R1827"/>
    </row>
    <row r="1828" spans="1:18" ht="16.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  <c r="P1828"/>
      <c r="Q1828"/>
      <c r="R1828"/>
    </row>
    <row r="1829" spans="1:18" ht="16.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  <c r="P1829"/>
      <c r="Q1829"/>
      <c r="R1829"/>
    </row>
    <row r="1830" spans="1:18" ht="16.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  <c r="P1830"/>
      <c r="Q1830"/>
      <c r="R1830"/>
    </row>
    <row r="1831" spans="1:18" ht="16.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  <c r="P1831"/>
      <c r="Q1831"/>
      <c r="R1831"/>
    </row>
    <row r="1832" spans="1:18" ht="16.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  <c r="P1832"/>
      <c r="Q1832"/>
      <c r="R1832"/>
    </row>
    <row r="1833" spans="1:18" ht="16.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  <c r="P1833"/>
      <c r="Q1833"/>
      <c r="R1833"/>
    </row>
    <row r="1834" spans="1:18" ht="16.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  <c r="P1834"/>
      <c r="Q1834"/>
      <c r="R1834"/>
    </row>
    <row r="1835" spans="1:18" ht="16.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  <c r="P1835"/>
      <c r="Q1835"/>
      <c r="R1835"/>
    </row>
    <row r="1836" spans="1:18" ht="16.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  <c r="P1836"/>
      <c r="Q1836"/>
      <c r="R1836"/>
    </row>
    <row r="1837" spans="1:18" ht="16.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  <c r="P1837"/>
      <c r="Q1837"/>
      <c r="R1837"/>
    </row>
    <row r="1838" spans="1:18" ht="16.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  <c r="P1838"/>
      <c r="Q1838"/>
      <c r="R1838"/>
    </row>
    <row r="1839" spans="1:18" ht="16.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  <c r="P1839"/>
      <c r="Q1839"/>
      <c r="R1839"/>
    </row>
    <row r="1840" spans="1:18" ht="16.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  <c r="P1840"/>
      <c r="Q1840"/>
      <c r="R1840"/>
    </row>
    <row r="1841" spans="1:18" ht="16.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  <c r="P1841"/>
      <c r="Q1841"/>
      <c r="R1841"/>
    </row>
    <row r="1842" spans="1:18" ht="16.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  <c r="P1842"/>
      <c r="Q1842"/>
      <c r="R1842"/>
    </row>
    <row r="1843" spans="1:18" ht="16.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  <c r="P1843"/>
      <c r="Q1843"/>
      <c r="R1843"/>
    </row>
    <row r="1844" spans="1:18" ht="16.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  <c r="P1844"/>
      <c r="Q1844"/>
      <c r="R1844"/>
    </row>
    <row r="1845" spans="1:18" ht="16.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  <c r="P1845"/>
      <c r="Q1845"/>
      <c r="R1845"/>
    </row>
    <row r="1846" spans="1:18" ht="16.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  <c r="P1846"/>
      <c r="Q1846"/>
      <c r="R1846"/>
    </row>
    <row r="1847" spans="1:18" ht="16.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  <c r="P1847"/>
      <c r="Q1847"/>
      <c r="R1847"/>
    </row>
    <row r="1848" spans="1:18" ht="16.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  <c r="P1848"/>
      <c r="Q1848"/>
      <c r="R1848"/>
    </row>
    <row r="1849" spans="1:18" ht="16.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  <c r="P1849"/>
      <c r="Q1849"/>
      <c r="R1849"/>
    </row>
    <row r="1850" spans="1:18" ht="16.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  <c r="P1850"/>
      <c r="Q1850"/>
      <c r="R1850"/>
    </row>
    <row r="1851" spans="1:18" ht="16.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  <c r="P1851"/>
      <c r="Q1851"/>
      <c r="R1851"/>
    </row>
    <row r="1852" spans="1:18" ht="16.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  <c r="P1852"/>
      <c r="Q1852"/>
      <c r="R1852"/>
    </row>
    <row r="1853" spans="1:18" ht="16.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  <c r="P1853"/>
      <c r="Q1853"/>
      <c r="R1853"/>
    </row>
    <row r="1854" spans="1:18" ht="16.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  <c r="P1854"/>
      <c r="Q1854"/>
      <c r="R1854"/>
    </row>
    <row r="1855" spans="1:18" ht="16.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  <c r="P1855"/>
      <c r="Q1855"/>
      <c r="R1855"/>
    </row>
    <row r="1856" spans="1:18" ht="16.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  <c r="P1856"/>
      <c r="Q1856"/>
      <c r="R1856"/>
    </row>
    <row r="1857" spans="1:18" ht="16.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  <c r="P1857"/>
      <c r="Q1857"/>
      <c r="R1857"/>
    </row>
    <row r="1858" spans="1:18" ht="16.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  <c r="P1858"/>
      <c r="Q1858"/>
      <c r="R1858"/>
    </row>
    <row r="1859" spans="1:18" ht="16.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  <c r="P1859"/>
      <c r="Q1859"/>
      <c r="R1859"/>
    </row>
    <row r="1860" spans="1:18" ht="16.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  <c r="P1860"/>
      <c r="Q1860"/>
      <c r="R1860"/>
    </row>
    <row r="1861" spans="1:18" ht="16.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  <c r="P1861"/>
      <c r="Q1861"/>
      <c r="R1861"/>
    </row>
    <row r="1862" spans="1:18" ht="16.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  <c r="P1862"/>
      <c r="Q1862"/>
      <c r="R1862"/>
    </row>
    <row r="1863" spans="1:18" ht="16.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  <c r="P1863"/>
      <c r="Q1863"/>
      <c r="R1863"/>
    </row>
    <row r="1864" spans="1:18" ht="16.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  <c r="P1864"/>
      <c r="Q1864"/>
      <c r="R1864"/>
    </row>
    <row r="1865" spans="1:18" ht="16.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  <c r="P1865"/>
      <c r="Q1865"/>
      <c r="R1865"/>
    </row>
    <row r="1866" spans="1:18" ht="16.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  <c r="P1866"/>
      <c r="Q1866"/>
      <c r="R1866"/>
    </row>
    <row r="1867" spans="1:18" ht="16.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  <c r="P1867"/>
      <c r="Q1867"/>
      <c r="R1867"/>
    </row>
    <row r="1868" spans="1:18" ht="16.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  <c r="P1868"/>
      <c r="Q1868"/>
      <c r="R1868"/>
    </row>
    <row r="1869" spans="1:18" ht="16.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  <c r="P1869"/>
      <c r="Q1869"/>
      <c r="R1869"/>
    </row>
    <row r="1870" spans="1:18" ht="16.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  <c r="P1870"/>
      <c r="Q1870"/>
      <c r="R1870"/>
    </row>
    <row r="1871" spans="1:18" ht="16.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  <c r="P1871"/>
      <c r="Q1871"/>
      <c r="R1871"/>
    </row>
    <row r="1872" spans="1:18" ht="16.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  <c r="P1872"/>
      <c r="Q1872"/>
      <c r="R1872"/>
    </row>
    <row r="1873" spans="1:18" ht="16.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  <c r="P1873"/>
      <c r="Q1873"/>
      <c r="R1873"/>
    </row>
    <row r="1874" spans="1:18" ht="16.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  <c r="P1874"/>
      <c r="Q1874"/>
      <c r="R1874"/>
    </row>
    <row r="1875" spans="1:18" ht="16.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  <c r="P1875"/>
      <c r="Q1875"/>
      <c r="R1875"/>
    </row>
    <row r="1876" spans="1:18" ht="16.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  <c r="P1876"/>
      <c r="Q1876"/>
      <c r="R1876"/>
    </row>
    <row r="1877" spans="1:18" ht="16.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  <c r="P1877"/>
      <c r="Q1877"/>
      <c r="R1877"/>
    </row>
    <row r="1878" spans="1:18" ht="16.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  <c r="P1878"/>
      <c r="Q1878"/>
      <c r="R1878"/>
    </row>
    <row r="1879" spans="1:18" ht="16.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  <c r="P1879"/>
      <c r="Q1879"/>
      <c r="R1879"/>
    </row>
    <row r="1880" spans="1:18" ht="16.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  <c r="P1880"/>
      <c r="Q1880"/>
      <c r="R1880"/>
    </row>
    <row r="1881" spans="1:18" ht="16.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  <c r="P1881"/>
      <c r="Q1881"/>
      <c r="R1881"/>
    </row>
    <row r="1882" spans="1:18" ht="16.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  <c r="P1882"/>
      <c r="Q1882"/>
      <c r="R1882"/>
    </row>
    <row r="1883" spans="1:18" ht="16.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  <c r="P1883"/>
      <c r="Q1883"/>
      <c r="R1883"/>
    </row>
    <row r="1884" spans="1:18" ht="16.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  <c r="P1884"/>
      <c r="Q1884"/>
      <c r="R1884"/>
    </row>
    <row r="1885" spans="1:18" ht="16.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  <c r="P1885"/>
      <c r="Q1885"/>
      <c r="R1885"/>
    </row>
    <row r="1886" spans="1:18" ht="16.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  <c r="P1886"/>
      <c r="Q1886"/>
      <c r="R1886"/>
    </row>
    <row r="1887" spans="1:18" ht="16.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  <c r="P1887"/>
      <c r="Q1887"/>
      <c r="R1887"/>
    </row>
    <row r="1888" spans="1:18" ht="16.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  <c r="P1888"/>
      <c r="Q1888"/>
      <c r="R1888"/>
    </row>
    <row r="1889" spans="1:18" ht="16.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  <c r="P1889"/>
      <c r="Q1889"/>
      <c r="R1889"/>
    </row>
    <row r="1890" spans="1:18" ht="16.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  <c r="P1890"/>
      <c r="Q1890"/>
      <c r="R1890"/>
    </row>
    <row r="1891" spans="1:18" ht="16.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  <c r="P1891"/>
      <c r="Q1891"/>
      <c r="R1891"/>
    </row>
    <row r="1892" spans="1:18" ht="16.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  <c r="P1892"/>
      <c r="Q1892"/>
      <c r="R1892"/>
    </row>
    <row r="1893" spans="1:18" ht="16.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  <c r="P1893"/>
      <c r="Q1893"/>
      <c r="R1893"/>
    </row>
    <row r="1894" spans="1:18" ht="16.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  <c r="P1894"/>
      <c r="Q1894"/>
      <c r="R1894"/>
    </row>
    <row r="1895" spans="1:18" ht="16.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  <c r="P1895"/>
      <c r="Q1895"/>
      <c r="R1895"/>
    </row>
    <row r="1896" spans="1:18" ht="16.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  <c r="P1896"/>
      <c r="Q1896"/>
      <c r="R1896"/>
    </row>
    <row r="1897" spans="1:18" ht="16.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  <c r="P1897"/>
      <c r="Q1897"/>
      <c r="R1897"/>
    </row>
    <row r="1898" spans="1:18" ht="16.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  <c r="P1898"/>
      <c r="Q1898"/>
      <c r="R1898"/>
    </row>
    <row r="1899" spans="1:18" ht="16.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  <c r="P1899"/>
      <c r="Q1899"/>
      <c r="R1899"/>
    </row>
    <row r="1900" spans="1:18" ht="16.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  <c r="P1900"/>
      <c r="Q1900"/>
      <c r="R1900"/>
    </row>
    <row r="1901" spans="1:18" ht="16.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  <c r="P1901"/>
      <c r="Q1901"/>
      <c r="R1901"/>
    </row>
    <row r="1902" spans="1:18" ht="16.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  <c r="P1902"/>
      <c r="Q1902"/>
      <c r="R1902"/>
    </row>
    <row r="1903" spans="1:18" ht="16.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  <c r="P1903"/>
      <c r="Q1903"/>
      <c r="R1903"/>
    </row>
    <row r="1904" spans="1:18" ht="16.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  <c r="P1904"/>
      <c r="Q1904"/>
      <c r="R1904"/>
    </row>
    <row r="1905" spans="1:18" ht="16.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  <c r="P1905"/>
      <c r="Q1905"/>
      <c r="R1905"/>
    </row>
    <row r="1906" spans="1:18" ht="16.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  <c r="P1906"/>
      <c r="Q1906"/>
      <c r="R1906"/>
    </row>
    <row r="1907" spans="1:18" ht="16.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  <c r="P1907"/>
      <c r="Q1907"/>
      <c r="R1907"/>
    </row>
    <row r="1908" spans="1:18" ht="16.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  <c r="P1908"/>
      <c r="Q1908"/>
      <c r="R1908"/>
    </row>
    <row r="1909" spans="1:18" ht="16.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  <c r="P1909"/>
      <c r="Q1909"/>
      <c r="R1909"/>
    </row>
    <row r="1910" spans="1:18" ht="16.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  <c r="P1910"/>
      <c r="Q1910"/>
      <c r="R1910"/>
    </row>
    <row r="1911" spans="1:18" ht="16.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  <c r="P1911"/>
      <c r="Q1911"/>
      <c r="R1911"/>
    </row>
    <row r="1912" spans="1:18" ht="16.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  <c r="P1912"/>
      <c r="Q1912"/>
      <c r="R1912"/>
    </row>
    <row r="1913" spans="1:18" ht="16.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  <c r="P1913"/>
      <c r="Q1913"/>
      <c r="R1913"/>
    </row>
    <row r="1914" spans="1:18" ht="16.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  <c r="P1914"/>
      <c r="Q1914"/>
      <c r="R1914"/>
    </row>
    <row r="1915" spans="1:18" ht="16.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  <c r="P1915"/>
      <c r="Q1915"/>
      <c r="R1915"/>
    </row>
    <row r="1916" spans="1:18" ht="16.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  <c r="P1916"/>
      <c r="Q1916"/>
      <c r="R1916"/>
    </row>
    <row r="1917" spans="1:18" ht="16.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  <c r="P1917"/>
      <c r="Q1917"/>
      <c r="R1917"/>
    </row>
    <row r="1918" spans="1:18" ht="16.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  <c r="P1918"/>
      <c r="Q1918"/>
      <c r="R1918"/>
    </row>
    <row r="1919" spans="1:18" ht="16.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  <c r="P1919"/>
      <c r="Q1919"/>
      <c r="R1919"/>
    </row>
    <row r="1920" spans="1:18" ht="16.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  <c r="P1920"/>
      <c r="Q1920"/>
      <c r="R1920"/>
    </row>
    <row r="1921" spans="1:18" ht="16.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  <c r="P1921"/>
      <c r="Q1921"/>
      <c r="R1921"/>
    </row>
    <row r="1922" spans="1:18" ht="16.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  <c r="P1922"/>
      <c r="Q1922"/>
      <c r="R1922"/>
    </row>
    <row r="1923" spans="1:18" ht="16.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  <c r="P1923"/>
      <c r="Q1923"/>
      <c r="R1923"/>
    </row>
    <row r="1924" spans="1:18" ht="16.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  <c r="P1924"/>
      <c r="Q1924"/>
      <c r="R1924"/>
    </row>
    <row r="1925" spans="1:18" ht="16.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  <c r="P1925"/>
      <c r="Q1925"/>
      <c r="R1925"/>
    </row>
    <row r="1926" spans="1:18" ht="16.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  <c r="P1926"/>
      <c r="Q1926"/>
      <c r="R1926"/>
    </row>
    <row r="1927" spans="1:18" ht="16.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  <c r="P1927"/>
      <c r="Q1927"/>
      <c r="R1927"/>
    </row>
    <row r="1928" spans="1:18" ht="16.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  <c r="P1928"/>
      <c r="Q1928"/>
      <c r="R1928"/>
    </row>
    <row r="1929" spans="1:18" ht="16.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  <c r="P1929"/>
      <c r="Q1929"/>
      <c r="R1929"/>
    </row>
    <row r="1930" spans="1:18" ht="16.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  <c r="P1930"/>
      <c r="Q1930"/>
      <c r="R1930"/>
    </row>
    <row r="1931" spans="1:18" ht="16.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  <c r="P1931"/>
      <c r="Q1931"/>
      <c r="R1931"/>
    </row>
    <row r="1932" spans="1:18" ht="16.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  <c r="P1932"/>
      <c r="Q1932"/>
      <c r="R1932"/>
    </row>
    <row r="1933" spans="1:18" ht="16.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  <c r="P1933"/>
      <c r="Q1933"/>
      <c r="R1933"/>
    </row>
    <row r="1934" spans="1:18" ht="16.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  <c r="P1934"/>
      <c r="Q1934"/>
      <c r="R1934"/>
    </row>
    <row r="1935" spans="1:18" ht="16.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  <c r="P1935"/>
      <c r="Q1935"/>
      <c r="R1935"/>
    </row>
    <row r="1936" spans="1:18" ht="16.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  <c r="P1936"/>
      <c r="Q1936"/>
      <c r="R1936"/>
    </row>
    <row r="1937" spans="1:18" ht="16.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  <c r="P1937"/>
      <c r="Q1937"/>
      <c r="R1937"/>
    </row>
    <row r="1938" spans="1:18" ht="16.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  <c r="P1938"/>
      <c r="Q1938"/>
      <c r="R1938"/>
    </row>
    <row r="1939" spans="1:18" ht="16.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  <c r="P1939"/>
      <c r="Q1939"/>
      <c r="R1939"/>
    </row>
    <row r="1940" spans="1:18" ht="16.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  <c r="P1940"/>
      <c r="Q1940"/>
      <c r="R1940"/>
    </row>
    <row r="1941" spans="1:18" ht="16.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  <c r="P1941"/>
      <c r="Q1941"/>
      <c r="R1941"/>
    </row>
    <row r="1942" spans="1:18" ht="16.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  <c r="P1942"/>
      <c r="Q1942"/>
      <c r="R1942"/>
    </row>
    <row r="1943" spans="1:18" ht="16.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  <c r="P1943"/>
      <c r="Q1943"/>
      <c r="R1943"/>
    </row>
    <row r="1944" spans="1:18" ht="16.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  <c r="P1944"/>
      <c r="Q1944"/>
      <c r="R1944"/>
    </row>
    <row r="1945" spans="1:18" ht="16.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  <c r="P1945"/>
      <c r="Q1945"/>
      <c r="R1945"/>
    </row>
    <row r="1946" spans="1:18" ht="16.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  <c r="P1946"/>
      <c r="Q1946"/>
      <c r="R1946"/>
    </row>
    <row r="1947" spans="1:18" ht="16.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  <c r="P1947"/>
      <c r="Q1947"/>
      <c r="R1947"/>
    </row>
    <row r="1948" spans="1:18" ht="16.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  <c r="P1948"/>
      <c r="Q1948"/>
      <c r="R1948"/>
    </row>
    <row r="1949" spans="1:18" ht="16.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  <c r="P1949"/>
      <c r="Q1949"/>
      <c r="R1949"/>
    </row>
    <row r="1950" spans="1:18" ht="16.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  <c r="P1950"/>
      <c r="Q1950"/>
      <c r="R1950"/>
    </row>
    <row r="1951" spans="1:18" ht="16.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  <c r="P1951"/>
      <c r="Q1951"/>
      <c r="R1951"/>
    </row>
    <row r="1952" spans="1:18" ht="16.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  <c r="P1952"/>
      <c r="Q1952"/>
      <c r="R1952"/>
    </row>
    <row r="1953" spans="1:18" ht="16.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  <c r="P1953"/>
      <c r="Q1953"/>
      <c r="R1953"/>
    </row>
    <row r="1954" spans="1:18" ht="16.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  <c r="P1954"/>
      <c r="Q1954"/>
      <c r="R1954"/>
    </row>
    <row r="1955" spans="1:18" ht="16.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  <c r="P1955"/>
      <c r="Q1955"/>
      <c r="R1955"/>
    </row>
    <row r="1956" spans="1:18" ht="16.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  <c r="P1956"/>
      <c r="Q1956"/>
      <c r="R1956"/>
    </row>
    <row r="1957" spans="1:18" ht="16.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  <c r="P1957"/>
      <c r="Q1957"/>
      <c r="R1957"/>
    </row>
    <row r="1958" spans="1:18" ht="16.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  <c r="P1958"/>
      <c r="Q1958"/>
      <c r="R1958"/>
    </row>
    <row r="1959" spans="1:18" ht="16.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  <c r="P1959"/>
      <c r="Q1959"/>
      <c r="R1959"/>
    </row>
    <row r="1960" spans="1:18" ht="16.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  <c r="P1960"/>
      <c r="Q1960"/>
      <c r="R1960"/>
    </row>
    <row r="1961" spans="1:18" ht="16.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  <c r="P1961"/>
      <c r="Q1961"/>
      <c r="R1961"/>
    </row>
    <row r="1962" spans="1:18" ht="16.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  <c r="P1962"/>
      <c r="Q1962"/>
      <c r="R1962"/>
    </row>
    <row r="1963" spans="1:18" ht="16.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  <c r="P1963"/>
      <c r="Q1963"/>
      <c r="R1963"/>
    </row>
    <row r="1964" spans="1:18" ht="16.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  <c r="P1964"/>
      <c r="Q1964"/>
      <c r="R1964"/>
    </row>
    <row r="1965" spans="1:18" ht="16.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  <c r="P1965"/>
      <c r="Q1965"/>
      <c r="R1965"/>
    </row>
    <row r="1966" spans="1:18" ht="16.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  <c r="P1966"/>
      <c r="Q1966"/>
      <c r="R1966"/>
    </row>
    <row r="1967" spans="1:18" ht="16.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  <c r="P1967"/>
      <c r="Q1967"/>
      <c r="R1967"/>
    </row>
    <row r="1968" spans="1:18" ht="16.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  <c r="P1968"/>
      <c r="Q1968"/>
      <c r="R1968"/>
    </row>
    <row r="1969" spans="1:18" ht="16.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  <c r="P1969"/>
      <c r="Q1969"/>
      <c r="R1969"/>
    </row>
    <row r="1970" spans="1:18" ht="16.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  <c r="P1970"/>
      <c r="Q1970"/>
      <c r="R1970"/>
    </row>
    <row r="1971" spans="1:18" ht="16.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  <c r="P1971"/>
      <c r="Q1971"/>
      <c r="R1971"/>
    </row>
    <row r="1972" spans="1:18" ht="16.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  <c r="P1972"/>
      <c r="Q1972"/>
      <c r="R1972"/>
    </row>
    <row r="1973" spans="1:18" ht="16.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  <c r="P1973"/>
      <c r="Q1973"/>
      <c r="R1973"/>
    </row>
    <row r="1974" spans="1:18" ht="16.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  <c r="P1974"/>
      <c r="Q1974"/>
      <c r="R1974"/>
    </row>
    <row r="1975" spans="1:18" ht="16.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  <c r="P1975"/>
      <c r="Q1975"/>
      <c r="R1975"/>
    </row>
    <row r="1976" spans="1:18" ht="16.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  <c r="P1976"/>
      <c r="Q1976"/>
      <c r="R1976"/>
    </row>
    <row r="1977" spans="1:18" ht="16.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  <c r="P1977"/>
      <c r="Q1977"/>
      <c r="R1977"/>
    </row>
    <row r="1978" spans="1:18" ht="16.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  <c r="P1978"/>
      <c r="Q1978"/>
      <c r="R1978"/>
    </row>
    <row r="1979" spans="1:18" ht="16.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  <c r="P1979"/>
      <c r="Q1979"/>
      <c r="R1979"/>
    </row>
    <row r="1980" spans="1:18" ht="16.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  <c r="P1980"/>
      <c r="Q1980"/>
      <c r="R1980"/>
    </row>
    <row r="1981" spans="1:18" ht="16.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  <c r="P1981"/>
      <c r="Q1981"/>
      <c r="R1981"/>
    </row>
    <row r="1982" spans="1:18" ht="16.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  <c r="P1982"/>
      <c r="Q1982"/>
      <c r="R1982"/>
    </row>
    <row r="1983" spans="1:18" ht="16.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  <c r="P1983"/>
      <c r="Q1983"/>
      <c r="R1983"/>
    </row>
    <row r="1984" spans="1:18" ht="16.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  <c r="P1984"/>
      <c r="Q1984"/>
      <c r="R1984"/>
    </row>
    <row r="1985" spans="1:18" ht="16.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  <c r="P1985"/>
      <c r="Q1985"/>
      <c r="R1985"/>
    </row>
    <row r="1986" spans="1:18" ht="16.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  <c r="P1986"/>
      <c r="Q1986"/>
      <c r="R1986"/>
    </row>
    <row r="1987" spans="1:18" ht="16.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  <c r="P1987"/>
      <c r="Q1987"/>
      <c r="R1987"/>
    </row>
    <row r="1988" spans="1:18" ht="16.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  <c r="P1988"/>
      <c r="Q1988"/>
      <c r="R1988"/>
    </row>
    <row r="1989" spans="1:18" ht="16.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  <c r="P1989"/>
      <c r="Q1989"/>
      <c r="R1989"/>
    </row>
    <row r="1990" spans="1:18" ht="16.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  <c r="P1990"/>
      <c r="Q1990"/>
      <c r="R1990"/>
    </row>
    <row r="1991" spans="1:18" ht="16.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  <c r="P1991"/>
      <c r="Q1991"/>
      <c r="R1991"/>
    </row>
    <row r="1992" spans="1:18" ht="16.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  <c r="P1992"/>
      <c r="Q1992"/>
      <c r="R1992"/>
    </row>
    <row r="1993" spans="1:18" ht="16.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  <c r="P1993"/>
      <c r="Q1993"/>
      <c r="R1993"/>
    </row>
    <row r="1994" spans="1:18" ht="16.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  <c r="P1994"/>
      <c r="Q1994"/>
      <c r="R1994"/>
    </row>
    <row r="1995" spans="1:18" ht="16.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  <c r="P1995"/>
      <c r="Q1995"/>
      <c r="R1995"/>
    </row>
    <row r="1996" spans="1:18" ht="16.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  <c r="P1996"/>
      <c r="Q1996"/>
      <c r="R1996"/>
    </row>
    <row r="1997" spans="1:18" ht="16.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  <c r="P1997"/>
      <c r="Q1997"/>
      <c r="R1997"/>
    </row>
    <row r="1998" spans="1:18" ht="16.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  <c r="P1998"/>
      <c r="Q1998"/>
      <c r="R1998"/>
    </row>
    <row r="1999" spans="1:18" ht="16.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  <c r="P1999"/>
      <c r="Q1999"/>
      <c r="R1999"/>
    </row>
    <row r="2000" spans="1:18" ht="16.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  <c r="P2000"/>
      <c r="Q2000"/>
      <c r="R2000"/>
    </row>
    <row r="2001" spans="1:18" ht="16.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  <c r="P2001"/>
      <c r="Q2001"/>
      <c r="R2001"/>
    </row>
    <row r="2002" spans="1:18" ht="16.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  <c r="P2002"/>
      <c r="Q2002"/>
      <c r="R2002"/>
    </row>
    <row r="2003" spans="1:18" ht="16.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  <c r="P2003"/>
      <c r="Q2003"/>
      <c r="R2003"/>
    </row>
    <row r="2004" spans="1:18" ht="16.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  <c r="P2004"/>
      <c r="Q2004"/>
      <c r="R2004"/>
    </row>
    <row r="2005" spans="1:18" ht="16.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  <c r="P2005"/>
      <c r="Q2005"/>
      <c r="R2005"/>
    </row>
    <row r="2006" spans="1:18" ht="16.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  <c r="P2006"/>
      <c r="Q2006"/>
      <c r="R2006"/>
    </row>
    <row r="2007" spans="1:18" ht="16.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  <c r="P2007"/>
      <c r="Q2007"/>
      <c r="R2007"/>
    </row>
    <row r="2008" spans="1:18" ht="16.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  <c r="P2008"/>
      <c r="Q2008"/>
      <c r="R2008"/>
    </row>
    <row r="2009" spans="1:18" ht="16.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  <c r="P2009"/>
      <c r="Q2009"/>
      <c r="R2009"/>
    </row>
    <row r="2010" spans="1:18" ht="16.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  <c r="P2010"/>
      <c r="Q2010"/>
      <c r="R2010"/>
    </row>
    <row r="2011" spans="1:18" ht="16.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  <c r="P2011"/>
      <c r="Q2011"/>
      <c r="R2011"/>
    </row>
    <row r="2012" spans="1:18" ht="16.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  <c r="P2012"/>
      <c r="Q2012"/>
      <c r="R2012"/>
    </row>
    <row r="2013" spans="1:18" ht="16.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  <c r="P2013"/>
      <c r="Q2013"/>
      <c r="R2013"/>
    </row>
    <row r="2014" spans="1:18" ht="16.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  <c r="P2014"/>
      <c r="Q2014"/>
      <c r="R2014"/>
    </row>
    <row r="2015" spans="1:18" ht="16.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  <c r="P2015"/>
      <c r="Q2015"/>
      <c r="R2015"/>
    </row>
    <row r="2016" spans="1:18" ht="16.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  <c r="P2016"/>
      <c r="Q2016"/>
      <c r="R2016"/>
    </row>
    <row r="2017" spans="1:18" ht="16.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  <c r="P2017"/>
      <c r="Q2017"/>
      <c r="R2017"/>
    </row>
    <row r="2018" spans="1:18" ht="16.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  <c r="P2018"/>
      <c r="Q2018"/>
      <c r="R2018"/>
    </row>
    <row r="2019" spans="1:18" ht="16.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  <c r="P2019"/>
      <c r="Q2019"/>
      <c r="R2019"/>
    </row>
    <row r="2020" spans="1:18" ht="16.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  <c r="P2020"/>
      <c r="Q2020"/>
      <c r="R2020"/>
    </row>
    <row r="2021" spans="1:18" ht="16.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  <c r="P2021"/>
      <c r="Q2021"/>
      <c r="R2021"/>
    </row>
    <row r="2022" spans="1:18" ht="16.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  <c r="P2022"/>
      <c r="Q2022"/>
      <c r="R2022"/>
    </row>
    <row r="2023" spans="1:18" ht="16.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  <c r="P2023"/>
      <c r="Q2023"/>
      <c r="R2023"/>
    </row>
    <row r="2024" spans="1:18" ht="16.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  <c r="P2024"/>
      <c r="Q2024"/>
      <c r="R2024"/>
    </row>
    <row r="2025" spans="1:18" ht="16.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  <c r="P2025"/>
      <c r="Q2025"/>
      <c r="R2025"/>
    </row>
    <row r="2026" spans="1:18" ht="16.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  <c r="P2026"/>
      <c r="Q2026"/>
      <c r="R2026"/>
    </row>
    <row r="2027" spans="1:18" ht="16.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  <c r="P2027"/>
      <c r="Q2027"/>
      <c r="R2027"/>
    </row>
    <row r="2028" spans="1:18" ht="16.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  <c r="P2028"/>
      <c r="Q2028"/>
      <c r="R2028"/>
    </row>
    <row r="2029" spans="1:18" ht="16.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  <c r="P2029"/>
      <c r="Q2029"/>
      <c r="R2029"/>
    </row>
    <row r="2030" spans="1:18" ht="16.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  <c r="P2030"/>
      <c r="Q2030"/>
      <c r="R2030"/>
    </row>
    <row r="2031" spans="1:18" ht="16.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  <c r="P2031"/>
      <c r="Q2031"/>
      <c r="R2031"/>
    </row>
    <row r="2032" spans="1:18" ht="16.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  <c r="P2032"/>
      <c r="Q2032"/>
      <c r="R2032"/>
    </row>
    <row r="2033" spans="1:18" ht="16.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  <c r="P2033"/>
      <c r="Q2033"/>
      <c r="R2033"/>
    </row>
    <row r="2034" spans="1:18" ht="16.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  <c r="P2034"/>
      <c r="Q2034"/>
      <c r="R2034"/>
    </row>
    <row r="2035" spans="1:18" ht="16.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  <c r="P2035"/>
      <c r="Q2035"/>
      <c r="R2035"/>
    </row>
    <row r="2036" spans="1:18" ht="16.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  <c r="P2036"/>
      <c r="Q2036"/>
      <c r="R2036"/>
    </row>
    <row r="2037" spans="1:18" ht="16.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  <c r="P2037"/>
      <c r="Q2037"/>
      <c r="R2037"/>
    </row>
    <row r="2038" spans="1:18" ht="16.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  <c r="P2038"/>
      <c r="Q2038"/>
      <c r="R2038"/>
    </row>
    <row r="2039" spans="1:18" ht="16.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  <c r="P2039"/>
      <c r="Q2039"/>
      <c r="R2039"/>
    </row>
    <row r="2040" spans="1:18" ht="16.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  <c r="P2040"/>
      <c r="Q2040"/>
      <c r="R2040"/>
    </row>
    <row r="2041" spans="1:18" ht="16.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  <c r="P2041"/>
      <c r="Q2041"/>
      <c r="R2041"/>
    </row>
    <row r="2042" spans="1:18" ht="16.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  <c r="P2042"/>
      <c r="Q2042"/>
      <c r="R2042"/>
    </row>
    <row r="2043" spans="1:18" ht="16.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  <c r="P2043"/>
      <c r="Q2043"/>
      <c r="R2043"/>
    </row>
    <row r="2044" spans="1:18" ht="16.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  <c r="P2044"/>
      <c r="Q2044"/>
      <c r="R2044"/>
    </row>
    <row r="2045" spans="1:18" ht="16.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  <c r="P2045"/>
      <c r="Q2045"/>
      <c r="R2045"/>
    </row>
    <row r="2046" spans="1:18" ht="16.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  <c r="P2046"/>
      <c r="Q2046"/>
      <c r="R2046"/>
    </row>
    <row r="2047" spans="1:18" ht="16.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  <c r="P2047"/>
      <c r="Q2047"/>
      <c r="R2047"/>
    </row>
    <row r="2048" spans="1:18" ht="16.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  <c r="P2048"/>
      <c r="Q2048"/>
      <c r="R2048"/>
    </row>
    <row r="2049" spans="1:18" ht="16.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  <c r="P2049"/>
      <c r="Q2049"/>
      <c r="R2049"/>
    </row>
    <row r="2050" spans="1:18" ht="16.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  <c r="P2050"/>
      <c r="Q2050"/>
      <c r="R2050"/>
    </row>
    <row r="2051" spans="1:18" ht="16.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  <c r="P2051"/>
      <c r="Q2051"/>
      <c r="R2051"/>
    </row>
    <row r="2052" spans="1:18" ht="16.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  <c r="P2052"/>
      <c r="Q2052"/>
      <c r="R2052"/>
    </row>
    <row r="2053" spans="1:18" ht="16.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  <c r="P2053"/>
      <c r="Q2053"/>
      <c r="R2053"/>
    </row>
    <row r="2054" spans="1:18" ht="16.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  <c r="P2054"/>
      <c r="Q2054"/>
      <c r="R2054"/>
    </row>
    <row r="2055" spans="1:18" ht="16.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  <c r="P2055"/>
      <c r="Q2055"/>
      <c r="R2055"/>
    </row>
    <row r="2056" spans="1:18" ht="16.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  <c r="P2056"/>
      <c r="Q2056"/>
      <c r="R2056"/>
    </row>
    <row r="2057" spans="1:18" ht="16.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  <c r="P2057"/>
      <c r="Q2057"/>
      <c r="R2057"/>
    </row>
    <row r="2058" spans="1:18" ht="16.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  <c r="P2058"/>
      <c r="Q2058"/>
      <c r="R2058"/>
    </row>
    <row r="2059" spans="1:18" ht="16.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  <c r="P2059"/>
      <c r="Q2059"/>
      <c r="R2059"/>
    </row>
    <row r="2060" spans="1:18" ht="16.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  <c r="P2060"/>
      <c r="Q2060"/>
      <c r="R2060"/>
    </row>
    <row r="2061" spans="1:18" ht="16.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  <c r="P2061"/>
      <c r="Q2061"/>
      <c r="R2061"/>
    </row>
    <row r="2062" spans="1:18" ht="16.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  <c r="P2062"/>
      <c r="Q2062"/>
      <c r="R2062"/>
    </row>
    <row r="2063" spans="1:17" ht="16.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  <c r="P2063"/>
      <c r="Q2063"/>
    </row>
    <row r="2064" spans="1:17" ht="16.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  <c r="P2064"/>
      <c r="Q2064"/>
    </row>
    <row r="2065" spans="1:17" ht="16.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  <c r="P2065"/>
      <c r="Q2065"/>
    </row>
    <row r="2066" spans="1:17" ht="16.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  <c r="P2066"/>
      <c r="Q2066"/>
    </row>
    <row r="2067" spans="1:17" ht="16.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  <c r="P2067"/>
      <c r="Q2067"/>
    </row>
    <row r="2068" spans="1:17" ht="16.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  <c r="P2068"/>
      <c r="Q2068"/>
    </row>
    <row r="2069" spans="1:17" ht="16.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  <c r="P2069"/>
      <c r="Q2069"/>
    </row>
    <row r="2070" spans="1:17" ht="16.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  <c r="P2070"/>
      <c r="Q2070"/>
    </row>
    <row r="2071" spans="1:17" ht="16.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  <c r="P2071"/>
      <c r="Q2071"/>
    </row>
    <row r="2072" spans="1:17" ht="16.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  <c r="P2072"/>
      <c r="Q2072"/>
    </row>
    <row r="2073" spans="1:17" ht="16.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  <c r="P2073"/>
      <c r="Q2073"/>
    </row>
    <row r="2074" spans="1:17" ht="16.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  <c r="P2074"/>
      <c r="Q2074"/>
    </row>
    <row r="2075" spans="1:17" ht="16.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  <c r="P2075"/>
      <c r="Q2075"/>
    </row>
    <row r="2076" spans="1:17" ht="16.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  <c r="P2076"/>
      <c r="Q2076"/>
    </row>
    <row r="2077" spans="1:17" ht="16.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  <c r="P2077"/>
      <c r="Q2077"/>
    </row>
    <row r="2078" spans="1:17" ht="16.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  <c r="P2078"/>
      <c r="Q2078"/>
    </row>
    <row r="2079" spans="1:17" ht="16.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  <c r="P2079"/>
      <c r="Q2079"/>
    </row>
    <row r="2080" spans="1:17" ht="16.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  <c r="P2080"/>
      <c r="Q2080"/>
    </row>
    <row r="2081" spans="1:17" ht="16.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  <c r="P2081"/>
      <c r="Q2081"/>
    </row>
    <row r="2082" spans="1:17" ht="16.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  <c r="P2082"/>
      <c r="Q2082"/>
    </row>
    <row r="2083" spans="1:17" ht="16.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  <c r="P2083"/>
      <c r="Q2083"/>
    </row>
    <row r="2084" spans="1:17" ht="16.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  <c r="P2084"/>
      <c r="Q2084"/>
    </row>
    <row r="2085" spans="1:17" ht="16.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  <c r="P2085"/>
      <c r="Q2085"/>
    </row>
    <row r="2086" spans="1:17" ht="16.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  <c r="P2086"/>
      <c r="Q2086"/>
    </row>
    <row r="2087" spans="1:17" ht="16.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  <c r="P2087"/>
      <c r="Q2087"/>
    </row>
    <row r="2088" spans="1:17" ht="16.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  <c r="P2088"/>
      <c r="Q2088"/>
    </row>
    <row r="2089" spans="1:17" ht="16.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  <c r="P2089"/>
      <c r="Q2089"/>
    </row>
    <row r="2090" spans="1:16" ht="16.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  <c r="P2090"/>
    </row>
    <row r="2091" spans="1:16" ht="16.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  <c r="P2091"/>
    </row>
    <row r="2092" spans="1:16" ht="16.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  <c r="P2092"/>
    </row>
    <row r="2093" spans="1:16" ht="16.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  <c r="P2093"/>
    </row>
    <row r="2094" spans="1:16" ht="16.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  <c r="P2094"/>
    </row>
    <row r="2095" spans="1:16" ht="16.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  <c r="P2095"/>
    </row>
    <row r="2096" spans="1:16" ht="16.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  <c r="P2096"/>
    </row>
    <row r="2097" spans="1:16" ht="16.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  <c r="P2097"/>
    </row>
    <row r="2098" spans="1:16" ht="16.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  <c r="P2098"/>
    </row>
    <row r="2099" spans="1:16" ht="16.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  <c r="P2099"/>
    </row>
    <row r="2100" spans="1:16" ht="16.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  <c r="P2100"/>
    </row>
    <row r="2101" spans="1:16" ht="16.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  <c r="P2101"/>
    </row>
    <row r="2102" spans="1:16" ht="16.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  <c r="P2102"/>
    </row>
    <row r="2103" spans="1:16" ht="16.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  <c r="P2103"/>
    </row>
    <row r="2104" spans="1:16" ht="16.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  <c r="P2104"/>
    </row>
    <row r="2105" spans="1:16" ht="16.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  <c r="P2105"/>
    </row>
    <row r="2106" spans="1:16" ht="16.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  <c r="P2106"/>
    </row>
    <row r="2107" spans="1:16" ht="16.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  <c r="P2107"/>
    </row>
    <row r="2108" spans="1:16" ht="16.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  <c r="P2108"/>
    </row>
    <row r="2109" spans="1:16" ht="16.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  <c r="P2109"/>
    </row>
    <row r="2110" spans="1:16" ht="16.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  <c r="P2110"/>
    </row>
    <row r="2111" spans="1:16" ht="16.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  <c r="P2111"/>
    </row>
    <row r="2112" spans="1:16" ht="16.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  <c r="P2112"/>
    </row>
    <row r="2113" spans="1:16" ht="16.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  <c r="P2113"/>
    </row>
    <row r="2114" spans="1:16" ht="16.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  <c r="P2114"/>
    </row>
    <row r="2115" spans="1:16" ht="16.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  <c r="P2115"/>
    </row>
    <row r="2116" spans="1:16" ht="16.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  <c r="P2116"/>
    </row>
    <row r="2117" spans="1:16" ht="16.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  <c r="P2117"/>
    </row>
    <row r="2118" spans="1:16" ht="16.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  <c r="P2118"/>
    </row>
    <row r="2119" spans="1:16" ht="16.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  <c r="P2119"/>
    </row>
    <row r="2120" spans="1:16" ht="16.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  <c r="P2120"/>
    </row>
    <row r="2121" spans="1:16" ht="16.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  <c r="P2121"/>
    </row>
    <row r="2122" spans="1:16" ht="16.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  <c r="P2122"/>
    </row>
    <row r="2123" spans="1:16" ht="16.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  <c r="P2123"/>
    </row>
    <row r="2124" spans="1:16" ht="16.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  <c r="P2124"/>
    </row>
    <row r="2125" spans="1:16" ht="16.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  <c r="P2125"/>
    </row>
    <row r="2126" spans="1:16" ht="16.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  <c r="P2126"/>
    </row>
    <row r="2127" spans="1:16" ht="16.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  <c r="P2127"/>
    </row>
    <row r="2128" spans="1:16" ht="16.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  <c r="P2128"/>
    </row>
    <row r="2129" spans="1:16" ht="16.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  <c r="P2129"/>
    </row>
    <row r="2130" spans="1:16" ht="16.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  <c r="P2130"/>
    </row>
    <row r="2131" spans="1:16" ht="16.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  <c r="P2131"/>
    </row>
    <row r="2132" spans="1:16" ht="16.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  <c r="P2132"/>
    </row>
    <row r="2133" spans="1:16" ht="16.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  <c r="P2133"/>
    </row>
    <row r="2134" spans="1:16" ht="16.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  <c r="P2134"/>
    </row>
    <row r="2135" spans="1:16" ht="16.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  <c r="P2135"/>
    </row>
    <row r="2136" spans="1:16" ht="16.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  <c r="P2136"/>
    </row>
    <row r="2137" spans="1:16" ht="16.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  <c r="P2137"/>
    </row>
    <row r="2138" spans="1:16" ht="16.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  <c r="P2138"/>
    </row>
    <row r="2139" spans="1:16" ht="16.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  <c r="P2139"/>
    </row>
    <row r="2140" spans="1:16" ht="16.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  <c r="P2140"/>
    </row>
    <row r="2141" spans="1:16" ht="16.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  <c r="P2141"/>
    </row>
    <row r="2142" spans="1:16" ht="16.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  <c r="P2142"/>
    </row>
    <row r="2143" spans="1:16" ht="16.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  <c r="P2143"/>
    </row>
    <row r="2144" spans="1:16" ht="16.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  <c r="P2144"/>
    </row>
    <row r="2145" spans="1:16" ht="16.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  <c r="P2145"/>
    </row>
    <row r="2146" spans="1:16" ht="16.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  <c r="P2146"/>
    </row>
    <row r="2147" spans="1:16" ht="16.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  <c r="P2147"/>
    </row>
    <row r="2148" spans="1:16" ht="16.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  <c r="P2148"/>
    </row>
    <row r="2149" spans="1:16" ht="16.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  <c r="P2149"/>
    </row>
    <row r="2150" spans="1:16" ht="16.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  <c r="P2150"/>
    </row>
    <row r="2151" spans="1:16" ht="16.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  <c r="P2151"/>
    </row>
    <row r="2152" spans="1:16" ht="16.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  <c r="P2152"/>
    </row>
    <row r="2153" spans="1:16" ht="16.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  <c r="P2153"/>
    </row>
    <row r="2154" spans="1:16" ht="16.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  <c r="P2154"/>
    </row>
    <row r="2155" spans="1:16" ht="16.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  <c r="P2155"/>
    </row>
    <row r="2156" spans="1:16" ht="16.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  <c r="P2156"/>
    </row>
    <row r="2157" spans="1:16" ht="16.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  <c r="P2157"/>
    </row>
    <row r="2158" spans="1:16" ht="16.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  <c r="P2158"/>
    </row>
    <row r="2159" spans="1:16" ht="16.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  <c r="P2159"/>
    </row>
    <row r="2160" spans="1:16" ht="16.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  <c r="P2160"/>
    </row>
    <row r="2161" spans="1:16" ht="16.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  <c r="P2161"/>
    </row>
    <row r="2162" spans="1:16" ht="16.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  <c r="P2162"/>
    </row>
    <row r="2163" spans="1:16" ht="16.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  <c r="P2163"/>
    </row>
    <row r="2164" spans="1:16" ht="16.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  <c r="P2164"/>
    </row>
    <row r="2165" spans="1:16" ht="16.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  <c r="P2165"/>
    </row>
    <row r="2166" spans="1:16" ht="16.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  <c r="P2166"/>
    </row>
    <row r="2167" spans="1:16" ht="16.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  <c r="P2167"/>
    </row>
    <row r="2168" spans="1:16" ht="16.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  <c r="P2168"/>
    </row>
    <row r="2169" spans="1:16" ht="16.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  <c r="P2169"/>
    </row>
    <row r="2170" spans="1:16" ht="16.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  <c r="P2170"/>
    </row>
    <row r="2171" spans="1:16" ht="16.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  <c r="P2171"/>
    </row>
    <row r="2172" spans="1:16" ht="16.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  <c r="P2172"/>
    </row>
    <row r="2173" spans="1:16" ht="16.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  <c r="P2173"/>
    </row>
    <row r="2174" spans="1:16" ht="16.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  <c r="P2174"/>
    </row>
    <row r="2175" spans="1:16" ht="16.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  <c r="P2175"/>
    </row>
    <row r="2176" spans="1:16" ht="16.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  <c r="P2176"/>
    </row>
    <row r="2177" spans="1:16" ht="16.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  <c r="P2177"/>
    </row>
    <row r="2178" spans="1:16" ht="16.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  <c r="P2178"/>
    </row>
    <row r="2179" spans="1:16" ht="16.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  <c r="P2179"/>
    </row>
    <row r="2180" spans="1:16" ht="16.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  <c r="P2180"/>
    </row>
    <row r="2181" spans="1:16" ht="16.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  <c r="P2181"/>
    </row>
    <row r="2182" spans="1:16" ht="16.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  <c r="P2182"/>
    </row>
    <row r="2183" spans="1:16" ht="16.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  <c r="P2183"/>
    </row>
    <row r="2184" spans="1:16" ht="16.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  <c r="P2184"/>
    </row>
    <row r="2185" spans="1:16" ht="16.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  <c r="P2185"/>
    </row>
    <row r="2186" spans="1:16" ht="16.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  <c r="P2186"/>
    </row>
    <row r="2187" spans="1:16" ht="16.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  <c r="P2187"/>
    </row>
    <row r="2188" spans="1:16" ht="16.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  <c r="P2188"/>
    </row>
    <row r="2189" spans="1:16" ht="16.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  <c r="P2189"/>
    </row>
    <row r="2190" spans="1:16" ht="16.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  <c r="P2190"/>
    </row>
    <row r="2191" spans="1:16" ht="16.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  <c r="P2191"/>
    </row>
    <row r="2192" spans="1:16" ht="16.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  <c r="P2192"/>
    </row>
    <row r="2193" spans="1:16" ht="16.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  <c r="P2193"/>
    </row>
    <row r="2194" spans="1:16" ht="16.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  <c r="P2194"/>
    </row>
    <row r="2195" spans="1:16" ht="16.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  <c r="P2195"/>
    </row>
    <row r="2196" spans="1:16" ht="16.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  <c r="P2196"/>
    </row>
    <row r="2197" spans="1:16" ht="16.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  <c r="P2197"/>
    </row>
    <row r="2198" spans="1:16" ht="16.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  <c r="P2198"/>
    </row>
    <row r="2199" spans="1:16" ht="16.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  <c r="P2199"/>
    </row>
    <row r="2200" spans="1:16" ht="16.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  <c r="P2200"/>
    </row>
    <row r="2201" spans="1:16" ht="16.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  <c r="P2201"/>
    </row>
    <row r="2202" spans="1:16" ht="16.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  <c r="P2202"/>
    </row>
    <row r="2203" spans="1:16" ht="16.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  <c r="P2203"/>
    </row>
    <row r="2204" spans="1:16" ht="16.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  <c r="P2204"/>
    </row>
    <row r="2205" spans="1:16" ht="16.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  <c r="P2205"/>
    </row>
    <row r="2206" spans="1:16" ht="16.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  <c r="P2206"/>
    </row>
    <row r="2207" spans="1:16" ht="16.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  <c r="P2207"/>
    </row>
    <row r="2208" spans="1:16" ht="16.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  <c r="P2208"/>
    </row>
    <row r="2209" spans="1:16" ht="16.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  <c r="P2209"/>
    </row>
    <row r="2210" spans="1:16" ht="16.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  <c r="P2210"/>
    </row>
    <row r="2211" spans="1:16" ht="16.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  <c r="P2211"/>
    </row>
    <row r="2212" spans="1:16" ht="16.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  <c r="P2212"/>
    </row>
    <row r="2213" spans="1:16" ht="16.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  <c r="P2213"/>
    </row>
    <row r="2214" spans="1:16" ht="16.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  <c r="P2214"/>
    </row>
    <row r="2215" spans="1:16" ht="16.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  <c r="P2215"/>
    </row>
    <row r="2216" spans="1:16" ht="16.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  <c r="P2216"/>
    </row>
    <row r="2217" spans="1:16" ht="16.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  <c r="P2217"/>
    </row>
    <row r="2218" spans="1:16" ht="16.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  <c r="P2218"/>
    </row>
    <row r="2219" spans="1:16" ht="16.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  <c r="P2219"/>
    </row>
    <row r="2220" spans="1:16" ht="16.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  <c r="P2220"/>
    </row>
    <row r="2221" spans="1:16" ht="16.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  <c r="P2221"/>
    </row>
    <row r="2222" spans="1:16" ht="16.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  <c r="P2222"/>
    </row>
    <row r="2223" spans="1:16" ht="16.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  <c r="P2223"/>
    </row>
    <row r="2224" spans="1:16" ht="16.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  <c r="P2224"/>
    </row>
    <row r="2225" spans="1:16" ht="16.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  <c r="P2225"/>
    </row>
    <row r="2226" spans="1:16" ht="16.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  <c r="P2226"/>
    </row>
    <row r="2227" spans="1:16" ht="16.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  <c r="P2227"/>
    </row>
    <row r="2228" spans="1:16" ht="16.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  <c r="P2228"/>
    </row>
    <row r="2229" spans="1:16" ht="16.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  <c r="P2229"/>
    </row>
    <row r="2230" spans="1:16" ht="16.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  <c r="P2230"/>
    </row>
    <row r="2231" spans="1:16" ht="16.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  <c r="P2231"/>
    </row>
    <row r="2232" spans="1:16" ht="16.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  <c r="P2232"/>
    </row>
    <row r="2233" spans="1:16" ht="16.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  <c r="P2233"/>
    </row>
    <row r="2234" spans="1:16" ht="16.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  <c r="P2234"/>
    </row>
    <row r="2235" spans="1:16" ht="16.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  <c r="P2235"/>
    </row>
    <row r="2236" spans="1:16" ht="16.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  <c r="P2236"/>
    </row>
    <row r="2237" spans="1:16" ht="16.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  <c r="P2237"/>
    </row>
    <row r="2238" spans="1:16" ht="16.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  <c r="P2238"/>
    </row>
    <row r="2239" spans="1:16" ht="16.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  <c r="P2239"/>
    </row>
    <row r="2240" spans="1:16" ht="16.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  <c r="P2240"/>
    </row>
    <row r="2241" spans="1:16" ht="16.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  <c r="P2241"/>
    </row>
    <row r="2242" spans="1:16" ht="16.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  <c r="P2242"/>
    </row>
    <row r="2243" spans="1:16" ht="16.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  <c r="P2243"/>
    </row>
    <row r="2244" spans="1:16" ht="16.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  <c r="P2244"/>
    </row>
    <row r="2245" spans="1:16" ht="16.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  <c r="P2245"/>
    </row>
    <row r="2246" spans="1:16" ht="16.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  <c r="P2246"/>
    </row>
    <row r="2247" spans="1:16" ht="16.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  <c r="P2247"/>
    </row>
    <row r="2248" spans="1:16" ht="16.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  <c r="P2248"/>
    </row>
    <row r="2249" spans="1:16" ht="16.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  <c r="P2249"/>
    </row>
    <row r="2250" spans="1:16" ht="16.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  <c r="P2250"/>
    </row>
    <row r="2251" spans="1:16" ht="16.5">
      <c r="A2251"/>
      <c r="B2251"/>
      <c r="C2251"/>
      <c r="D2251"/>
      <c r="E2251"/>
      <c r="F2251"/>
      <c r="G2251"/>
      <c r="H2251"/>
      <c r="I2251"/>
      <c r="J2251"/>
      <c r="K2251"/>
      <c r="L2251"/>
      <c r="M2251"/>
      <c r="N2251"/>
      <c r="O2251"/>
      <c r="P2251"/>
    </row>
    <row r="2252" spans="1:16" ht="16.5">
      <c r="A2252"/>
      <c r="B2252"/>
      <c r="C2252"/>
      <c r="D2252"/>
      <c r="E2252"/>
      <c r="F2252"/>
      <c r="G2252"/>
      <c r="H2252"/>
      <c r="I2252"/>
      <c r="J2252"/>
      <c r="K2252"/>
      <c r="L2252"/>
      <c r="M2252"/>
      <c r="N2252"/>
      <c r="O2252"/>
      <c r="P2252"/>
    </row>
    <row r="2253" spans="1:16" ht="16.5">
      <c r="A2253"/>
      <c r="B2253"/>
      <c r="C2253"/>
      <c r="D2253"/>
      <c r="E2253"/>
      <c r="F2253"/>
      <c r="G2253"/>
      <c r="H2253"/>
      <c r="I2253"/>
      <c r="J2253"/>
      <c r="K2253"/>
      <c r="L2253"/>
      <c r="M2253"/>
      <c r="N2253"/>
      <c r="O2253"/>
      <c r="P2253"/>
    </row>
    <row r="2254" spans="1:16" ht="16.5">
      <c r="A2254"/>
      <c r="B2254"/>
      <c r="C2254"/>
      <c r="D2254"/>
      <c r="E2254"/>
      <c r="F2254"/>
      <c r="G2254"/>
      <c r="H2254"/>
      <c r="I2254"/>
      <c r="J2254"/>
      <c r="K2254"/>
      <c r="L2254"/>
      <c r="M2254"/>
      <c r="N2254"/>
      <c r="O2254"/>
      <c r="P2254"/>
    </row>
    <row r="2255" spans="1:16" ht="16.5">
      <c r="A2255"/>
      <c r="B2255"/>
      <c r="C2255"/>
      <c r="D2255"/>
      <c r="E2255"/>
      <c r="F2255"/>
      <c r="G2255"/>
      <c r="H2255"/>
      <c r="I2255"/>
      <c r="J2255"/>
      <c r="K2255"/>
      <c r="L2255"/>
      <c r="M2255"/>
      <c r="N2255"/>
      <c r="O2255"/>
      <c r="P2255"/>
    </row>
    <row r="2256" spans="1:16" ht="16.5">
      <c r="A2256"/>
      <c r="B2256"/>
      <c r="C2256"/>
      <c r="D2256"/>
      <c r="E2256"/>
      <c r="F2256"/>
      <c r="G2256"/>
      <c r="H2256"/>
      <c r="I2256"/>
      <c r="J2256"/>
      <c r="K2256"/>
      <c r="L2256"/>
      <c r="M2256"/>
      <c r="N2256"/>
      <c r="O2256"/>
      <c r="P2256"/>
    </row>
    <row r="2257" spans="1:16" ht="16.5">
      <c r="A2257"/>
      <c r="B2257"/>
      <c r="C2257"/>
      <c r="D2257"/>
      <c r="E2257"/>
      <c r="F2257"/>
      <c r="G2257"/>
      <c r="H2257"/>
      <c r="I2257"/>
      <c r="J2257"/>
      <c r="K2257"/>
      <c r="L2257"/>
      <c r="M2257"/>
      <c r="N2257"/>
      <c r="O2257"/>
      <c r="P2257"/>
    </row>
    <row r="2258" spans="1:16" ht="16.5">
      <c r="A2258"/>
      <c r="B2258"/>
      <c r="C2258"/>
      <c r="D2258"/>
      <c r="E2258"/>
      <c r="F2258"/>
      <c r="G2258"/>
      <c r="H2258"/>
      <c r="I2258"/>
      <c r="J2258"/>
      <c r="K2258"/>
      <c r="L2258"/>
      <c r="M2258"/>
      <c r="N2258"/>
      <c r="O2258"/>
      <c r="P2258"/>
    </row>
    <row r="2259" spans="1:16" ht="16.5">
      <c r="A2259"/>
      <c r="B2259"/>
      <c r="C2259"/>
      <c r="D2259"/>
      <c r="E2259"/>
      <c r="F2259"/>
      <c r="G2259"/>
      <c r="H2259"/>
      <c r="I2259"/>
      <c r="J2259"/>
      <c r="K2259"/>
      <c r="L2259"/>
      <c r="M2259"/>
      <c r="N2259"/>
      <c r="O2259"/>
      <c r="P2259"/>
    </row>
    <row r="2260" spans="1:16" ht="16.5">
      <c r="A2260"/>
      <c r="B2260"/>
      <c r="C2260"/>
      <c r="D2260"/>
      <c r="E2260"/>
      <c r="F2260"/>
      <c r="G2260"/>
      <c r="H2260"/>
      <c r="I2260"/>
      <c r="J2260"/>
      <c r="K2260"/>
      <c r="L2260"/>
      <c r="M2260"/>
      <c r="N2260"/>
      <c r="O2260"/>
      <c r="P2260"/>
    </row>
    <row r="2261" spans="1:16" ht="16.5">
      <c r="A2261"/>
      <c r="B2261"/>
      <c r="C2261"/>
      <c r="D2261"/>
      <c r="E2261"/>
      <c r="F2261"/>
      <c r="G2261"/>
      <c r="H2261"/>
      <c r="I2261"/>
      <c r="J2261"/>
      <c r="K2261"/>
      <c r="L2261"/>
      <c r="M2261"/>
      <c r="N2261"/>
      <c r="O2261"/>
      <c r="P2261"/>
    </row>
    <row r="2262" spans="1:16" ht="16.5">
      <c r="A2262"/>
      <c r="B2262"/>
      <c r="C2262"/>
      <c r="D2262"/>
      <c r="E2262"/>
      <c r="F2262"/>
      <c r="G2262"/>
      <c r="H2262"/>
      <c r="I2262"/>
      <c r="J2262"/>
      <c r="K2262"/>
      <c r="L2262"/>
      <c r="M2262"/>
      <c r="N2262"/>
      <c r="O2262"/>
      <c r="P2262"/>
    </row>
    <row r="2263" spans="1:16" ht="16.5">
      <c r="A2263"/>
      <c r="B2263"/>
      <c r="C2263"/>
      <c r="D2263"/>
      <c r="E2263"/>
      <c r="F2263"/>
      <c r="G2263"/>
      <c r="H2263"/>
      <c r="I2263"/>
      <c r="J2263"/>
      <c r="K2263"/>
      <c r="L2263"/>
      <c r="M2263"/>
      <c r="N2263"/>
      <c r="O2263"/>
      <c r="P2263"/>
    </row>
    <row r="2264" spans="1:16" ht="16.5">
      <c r="A2264"/>
      <c r="B2264"/>
      <c r="C2264"/>
      <c r="D2264"/>
      <c r="E2264"/>
      <c r="F2264"/>
      <c r="G2264"/>
      <c r="H2264"/>
      <c r="I2264"/>
      <c r="J2264"/>
      <c r="K2264"/>
      <c r="L2264"/>
      <c r="M2264"/>
      <c r="N2264"/>
      <c r="O2264"/>
      <c r="P2264"/>
    </row>
    <row r="2265" spans="1:16" ht="16.5">
      <c r="A2265"/>
      <c r="B2265"/>
      <c r="C2265"/>
      <c r="D2265"/>
      <c r="E2265"/>
      <c r="F2265"/>
      <c r="G2265"/>
      <c r="H2265"/>
      <c r="I2265"/>
      <c r="J2265"/>
      <c r="K2265"/>
      <c r="L2265"/>
      <c r="M2265"/>
      <c r="N2265"/>
      <c r="O2265"/>
      <c r="P2265"/>
    </row>
    <row r="2266" spans="1:16" ht="16.5">
      <c r="A2266"/>
      <c r="B2266"/>
      <c r="C2266"/>
      <c r="D2266"/>
      <c r="E2266"/>
      <c r="F2266"/>
      <c r="G2266"/>
      <c r="H2266"/>
      <c r="I2266"/>
      <c r="J2266"/>
      <c r="K2266"/>
      <c r="L2266"/>
      <c r="M2266"/>
      <c r="N2266"/>
      <c r="O2266"/>
      <c r="P2266"/>
    </row>
    <row r="2267" spans="1:16" ht="16.5">
      <c r="A2267"/>
      <c r="B2267"/>
      <c r="C2267"/>
      <c r="D2267"/>
      <c r="E2267"/>
      <c r="F2267"/>
      <c r="G2267"/>
      <c r="H2267"/>
      <c r="I2267"/>
      <c r="J2267"/>
      <c r="K2267"/>
      <c r="L2267"/>
      <c r="M2267"/>
      <c r="N2267"/>
      <c r="O2267"/>
      <c r="P2267"/>
    </row>
    <row r="2268" spans="1:16" ht="16.5">
      <c r="A2268"/>
      <c r="B2268"/>
      <c r="C2268"/>
      <c r="D2268"/>
      <c r="E2268"/>
      <c r="F2268"/>
      <c r="G2268"/>
      <c r="H2268"/>
      <c r="I2268"/>
      <c r="J2268"/>
      <c r="K2268"/>
      <c r="L2268"/>
      <c r="M2268"/>
      <c r="N2268"/>
      <c r="O2268"/>
      <c r="P2268"/>
    </row>
    <row r="2269" spans="1:16" ht="16.5">
      <c r="A2269"/>
      <c r="B2269"/>
      <c r="C2269"/>
      <c r="D2269"/>
      <c r="E2269"/>
      <c r="F2269"/>
      <c r="G2269"/>
      <c r="H2269"/>
      <c r="I2269"/>
      <c r="J2269"/>
      <c r="K2269"/>
      <c r="L2269"/>
      <c r="M2269"/>
      <c r="N2269"/>
      <c r="O2269"/>
      <c r="P2269"/>
    </row>
    <row r="2270" spans="1:16" ht="16.5">
      <c r="A2270"/>
      <c r="B2270"/>
      <c r="C2270"/>
      <c r="D2270"/>
      <c r="E2270"/>
      <c r="F2270"/>
      <c r="G2270"/>
      <c r="H2270"/>
      <c r="I2270"/>
      <c r="J2270"/>
      <c r="K2270"/>
      <c r="L2270"/>
      <c r="M2270"/>
      <c r="N2270"/>
      <c r="O2270"/>
      <c r="P2270"/>
    </row>
    <row r="2271" spans="1:16" ht="16.5">
      <c r="A2271"/>
      <c r="B2271"/>
      <c r="C2271"/>
      <c r="D2271"/>
      <c r="E2271"/>
      <c r="F2271"/>
      <c r="G2271"/>
      <c r="H2271"/>
      <c r="I2271"/>
      <c r="J2271"/>
      <c r="K2271"/>
      <c r="L2271"/>
      <c r="M2271"/>
      <c r="N2271"/>
      <c r="O2271"/>
      <c r="P2271"/>
    </row>
    <row r="2272" spans="1:16" ht="16.5">
      <c r="A2272"/>
      <c r="B2272"/>
      <c r="C2272"/>
      <c r="D2272"/>
      <c r="E2272"/>
      <c r="F2272"/>
      <c r="G2272"/>
      <c r="H2272"/>
      <c r="I2272"/>
      <c r="J2272"/>
      <c r="K2272"/>
      <c r="L2272"/>
      <c r="M2272"/>
      <c r="N2272"/>
      <c r="O2272"/>
      <c r="P2272"/>
    </row>
    <row r="2273" spans="1:16" ht="16.5">
      <c r="A2273"/>
      <c r="B2273"/>
      <c r="C2273"/>
      <c r="D2273"/>
      <c r="E2273"/>
      <c r="F2273"/>
      <c r="G2273"/>
      <c r="H2273"/>
      <c r="I2273"/>
      <c r="J2273"/>
      <c r="K2273"/>
      <c r="L2273"/>
      <c r="M2273"/>
      <c r="N2273"/>
      <c r="O2273"/>
      <c r="P2273"/>
    </row>
    <row r="2274" spans="1:16" ht="16.5">
      <c r="A2274"/>
      <c r="B2274"/>
      <c r="C2274"/>
      <c r="D2274"/>
      <c r="E2274"/>
      <c r="F2274"/>
      <c r="G2274"/>
      <c r="H2274"/>
      <c r="I2274"/>
      <c r="J2274"/>
      <c r="K2274"/>
      <c r="L2274"/>
      <c r="M2274"/>
      <c r="N2274"/>
      <c r="O2274"/>
      <c r="P2274"/>
    </row>
    <row r="2275" spans="1:16" ht="16.5">
      <c r="A2275"/>
      <c r="B2275"/>
      <c r="C2275"/>
      <c r="D2275"/>
      <c r="E2275"/>
      <c r="F2275"/>
      <c r="G2275"/>
      <c r="H2275"/>
      <c r="I2275"/>
      <c r="J2275"/>
      <c r="K2275"/>
      <c r="L2275"/>
      <c r="M2275"/>
      <c r="N2275"/>
      <c r="O2275"/>
      <c r="P2275"/>
    </row>
    <row r="2276" spans="1:16" ht="16.5">
      <c r="A2276"/>
      <c r="B2276"/>
      <c r="C2276"/>
      <c r="D2276"/>
      <c r="E2276"/>
      <c r="F2276"/>
      <c r="G2276"/>
      <c r="H2276"/>
      <c r="I2276"/>
      <c r="J2276"/>
      <c r="K2276"/>
      <c r="L2276"/>
      <c r="M2276"/>
      <c r="N2276"/>
      <c r="O2276"/>
      <c r="P2276"/>
    </row>
    <row r="2277" spans="1:16" ht="16.5">
      <c r="A2277"/>
      <c r="B2277"/>
      <c r="C2277"/>
      <c r="D2277"/>
      <c r="E2277"/>
      <c r="F2277"/>
      <c r="G2277"/>
      <c r="H2277"/>
      <c r="I2277"/>
      <c r="J2277"/>
      <c r="K2277"/>
      <c r="L2277"/>
      <c r="M2277"/>
      <c r="N2277"/>
      <c r="O2277"/>
      <c r="P2277"/>
    </row>
    <row r="2278" spans="1:16" ht="16.5">
      <c r="A2278"/>
      <c r="B2278"/>
      <c r="C2278"/>
      <c r="D2278"/>
      <c r="E2278"/>
      <c r="F2278"/>
      <c r="G2278"/>
      <c r="H2278"/>
      <c r="I2278"/>
      <c r="J2278"/>
      <c r="K2278"/>
      <c r="L2278"/>
      <c r="M2278"/>
      <c r="N2278"/>
      <c r="O2278"/>
      <c r="P2278"/>
    </row>
    <row r="2279" spans="1:16" ht="16.5">
      <c r="A2279"/>
      <c r="B2279"/>
      <c r="C2279"/>
      <c r="D2279"/>
      <c r="E2279"/>
      <c r="F2279"/>
      <c r="G2279"/>
      <c r="H2279"/>
      <c r="I2279"/>
      <c r="J2279"/>
      <c r="K2279"/>
      <c r="L2279"/>
      <c r="M2279"/>
      <c r="N2279"/>
      <c r="O2279"/>
      <c r="P2279"/>
    </row>
    <row r="2280" spans="1:16" ht="16.5">
      <c r="A2280"/>
      <c r="B2280"/>
      <c r="C2280"/>
      <c r="D2280"/>
      <c r="E2280"/>
      <c r="F2280"/>
      <c r="G2280"/>
      <c r="H2280"/>
      <c r="I2280"/>
      <c r="J2280"/>
      <c r="K2280"/>
      <c r="L2280"/>
      <c r="M2280"/>
      <c r="N2280"/>
      <c r="O2280"/>
      <c r="P2280"/>
    </row>
    <row r="2281" spans="1:16" ht="16.5">
      <c r="A2281"/>
      <c r="B2281"/>
      <c r="C2281"/>
      <c r="D2281"/>
      <c r="E2281"/>
      <c r="F2281"/>
      <c r="G2281"/>
      <c r="H2281"/>
      <c r="I2281"/>
      <c r="J2281"/>
      <c r="K2281"/>
      <c r="L2281"/>
      <c r="M2281"/>
      <c r="N2281"/>
      <c r="O2281"/>
      <c r="P2281"/>
    </row>
    <row r="2282" spans="1:16" ht="16.5">
      <c r="A2282"/>
      <c r="B2282"/>
      <c r="C2282"/>
      <c r="D2282"/>
      <c r="E2282"/>
      <c r="F2282"/>
      <c r="G2282"/>
      <c r="H2282"/>
      <c r="I2282"/>
      <c r="J2282"/>
      <c r="K2282"/>
      <c r="L2282"/>
      <c r="M2282"/>
      <c r="N2282"/>
      <c r="O2282"/>
      <c r="P2282"/>
    </row>
    <row r="2283" spans="1:16" ht="16.5">
      <c r="A2283"/>
      <c r="B2283"/>
      <c r="C2283"/>
      <c r="D2283"/>
      <c r="E2283"/>
      <c r="F2283"/>
      <c r="G2283"/>
      <c r="H2283"/>
      <c r="I2283"/>
      <c r="J2283"/>
      <c r="K2283"/>
      <c r="L2283"/>
      <c r="M2283"/>
      <c r="N2283"/>
      <c r="O2283"/>
      <c r="P2283"/>
    </row>
    <row r="2284" spans="1:16" ht="16.5">
      <c r="A2284"/>
      <c r="B2284"/>
      <c r="C2284"/>
      <c r="D2284"/>
      <c r="E2284"/>
      <c r="F2284"/>
      <c r="G2284"/>
      <c r="H2284"/>
      <c r="I2284"/>
      <c r="J2284"/>
      <c r="K2284"/>
      <c r="L2284"/>
      <c r="M2284"/>
      <c r="N2284"/>
      <c r="O2284"/>
      <c r="P2284"/>
    </row>
    <row r="2285" spans="1:16" ht="16.5">
      <c r="A2285"/>
      <c r="B2285"/>
      <c r="C2285"/>
      <c r="D2285"/>
      <c r="E2285"/>
      <c r="F2285"/>
      <c r="G2285"/>
      <c r="H2285"/>
      <c r="I2285"/>
      <c r="J2285"/>
      <c r="K2285"/>
      <c r="L2285"/>
      <c r="M2285"/>
      <c r="N2285"/>
      <c r="O2285"/>
      <c r="P2285"/>
    </row>
    <row r="2286" spans="1:16" ht="16.5">
      <c r="A2286"/>
      <c r="B2286"/>
      <c r="C2286"/>
      <c r="D2286"/>
      <c r="E2286"/>
      <c r="F2286"/>
      <c r="G2286"/>
      <c r="H2286"/>
      <c r="I2286"/>
      <c r="J2286"/>
      <c r="K2286"/>
      <c r="L2286"/>
      <c r="M2286"/>
      <c r="N2286"/>
      <c r="O2286"/>
      <c r="P2286"/>
    </row>
    <row r="2287" spans="1:16" ht="16.5">
      <c r="A2287"/>
      <c r="B2287"/>
      <c r="C2287"/>
      <c r="D2287"/>
      <c r="E2287"/>
      <c r="F2287"/>
      <c r="G2287"/>
      <c r="H2287"/>
      <c r="I2287"/>
      <c r="J2287"/>
      <c r="K2287"/>
      <c r="L2287"/>
      <c r="M2287"/>
      <c r="N2287"/>
      <c r="O2287"/>
      <c r="P2287"/>
    </row>
    <row r="2288" spans="1:16" ht="16.5">
      <c r="A2288"/>
      <c r="B2288"/>
      <c r="C2288"/>
      <c r="D2288"/>
      <c r="E2288"/>
      <c r="F2288"/>
      <c r="G2288"/>
      <c r="H2288"/>
      <c r="I2288"/>
      <c r="J2288"/>
      <c r="K2288"/>
      <c r="L2288"/>
      <c r="M2288"/>
      <c r="N2288"/>
      <c r="O2288"/>
      <c r="P2288"/>
    </row>
    <row r="2289" spans="1:16" ht="16.5">
      <c r="A2289"/>
      <c r="B2289"/>
      <c r="C2289"/>
      <c r="D2289"/>
      <c r="E2289"/>
      <c r="F2289"/>
      <c r="G2289"/>
      <c r="H2289"/>
      <c r="I2289"/>
      <c r="J2289"/>
      <c r="K2289"/>
      <c r="L2289"/>
      <c r="M2289"/>
      <c r="N2289"/>
      <c r="O2289"/>
      <c r="P2289"/>
    </row>
    <row r="2290" spans="1:16" ht="16.5">
      <c r="A2290"/>
      <c r="B2290"/>
      <c r="C2290"/>
      <c r="D2290"/>
      <c r="E2290"/>
      <c r="F2290"/>
      <c r="G2290"/>
      <c r="H2290"/>
      <c r="I2290"/>
      <c r="J2290"/>
      <c r="K2290"/>
      <c r="L2290"/>
      <c r="M2290"/>
      <c r="N2290"/>
      <c r="O2290"/>
      <c r="P2290"/>
    </row>
    <row r="2291" spans="1:16" ht="16.5">
      <c r="A2291"/>
      <c r="B2291"/>
      <c r="C2291"/>
      <c r="D2291"/>
      <c r="E2291"/>
      <c r="F2291"/>
      <c r="G2291"/>
      <c r="H2291"/>
      <c r="I2291"/>
      <c r="J2291"/>
      <c r="K2291"/>
      <c r="L2291"/>
      <c r="M2291"/>
      <c r="N2291"/>
      <c r="O2291"/>
      <c r="P2291"/>
    </row>
    <row r="2292" spans="1:16" ht="16.5">
      <c r="A2292"/>
      <c r="B2292"/>
      <c r="C2292"/>
      <c r="D2292"/>
      <c r="E2292"/>
      <c r="F2292"/>
      <c r="G2292"/>
      <c r="H2292"/>
      <c r="I2292"/>
      <c r="J2292"/>
      <c r="K2292"/>
      <c r="L2292"/>
      <c r="M2292"/>
      <c r="N2292"/>
      <c r="O2292"/>
      <c r="P2292"/>
    </row>
    <row r="2293" spans="1:16" ht="16.5">
      <c r="A2293"/>
      <c r="B2293"/>
      <c r="C2293"/>
      <c r="D2293"/>
      <c r="E2293"/>
      <c r="F2293"/>
      <c r="G2293"/>
      <c r="H2293"/>
      <c r="I2293"/>
      <c r="J2293"/>
      <c r="K2293"/>
      <c r="L2293"/>
      <c r="M2293"/>
      <c r="N2293"/>
      <c r="O2293"/>
      <c r="P2293"/>
    </row>
    <row r="2294" spans="1:16" ht="16.5">
      <c r="A2294"/>
      <c r="B2294"/>
      <c r="C2294"/>
      <c r="D2294"/>
      <c r="E2294"/>
      <c r="F2294"/>
      <c r="G2294"/>
      <c r="H2294"/>
      <c r="I2294"/>
      <c r="J2294"/>
      <c r="K2294"/>
      <c r="L2294"/>
      <c r="M2294"/>
      <c r="N2294"/>
      <c r="O2294"/>
      <c r="P2294"/>
    </row>
    <row r="2295" spans="1:16" ht="16.5">
      <c r="A2295"/>
      <c r="B2295"/>
      <c r="C2295"/>
      <c r="D2295"/>
      <c r="E2295"/>
      <c r="F2295"/>
      <c r="G2295"/>
      <c r="H2295"/>
      <c r="I2295"/>
      <c r="J2295"/>
      <c r="K2295"/>
      <c r="L2295"/>
      <c r="M2295"/>
      <c r="N2295"/>
      <c r="O2295"/>
      <c r="P2295"/>
    </row>
    <row r="2296" spans="1:16" ht="16.5">
      <c r="A2296"/>
      <c r="B2296"/>
      <c r="C2296"/>
      <c r="D2296"/>
      <c r="E2296"/>
      <c r="F2296"/>
      <c r="G2296"/>
      <c r="H2296"/>
      <c r="I2296"/>
      <c r="J2296"/>
      <c r="K2296"/>
      <c r="L2296"/>
      <c r="M2296"/>
      <c r="N2296"/>
      <c r="O2296"/>
      <c r="P2296"/>
    </row>
    <row r="2297" spans="1:16" ht="16.5">
      <c r="A2297"/>
      <c r="B2297"/>
      <c r="C2297"/>
      <c r="D2297"/>
      <c r="E2297"/>
      <c r="F2297"/>
      <c r="G2297"/>
      <c r="H2297"/>
      <c r="I2297"/>
      <c r="J2297"/>
      <c r="K2297"/>
      <c r="L2297"/>
      <c r="M2297"/>
      <c r="N2297"/>
      <c r="O2297"/>
      <c r="P2297"/>
    </row>
    <row r="2298" spans="1:16" ht="16.5">
      <c r="A2298"/>
      <c r="B2298"/>
      <c r="C2298"/>
      <c r="D2298"/>
      <c r="E2298"/>
      <c r="F2298"/>
      <c r="G2298"/>
      <c r="H2298"/>
      <c r="I2298"/>
      <c r="J2298"/>
      <c r="K2298"/>
      <c r="L2298"/>
      <c r="M2298"/>
      <c r="N2298"/>
      <c r="O2298"/>
      <c r="P2298"/>
    </row>
    <row r="2299" spans="1:16" ht="16.5">
      <c r="A2299"/>
      <c r="B2299"/>
      <c r="C2299"/>
      <c r="D2299"/>
      <c r="E2299"/>
      <c r="F2299"/>
      <c r="G2299"/>
      <c r="H2299"/>
      <c r="I2299"/>
      <c r="J2299"/>
      <c r="K2299"/>
      <c r="L2299"/>
      <c r="M2299"/>
      <c r="N2299"/>
      <c r="O2299"/>
      <c r="P2299"/>
    </row>
    <row r="2300" spans="1:16" ht="16.5">
      <c r="A2300"/>
      <c r="B2300"/>
      <c r="C2300"/>
      <c r="D2300"/>
      <c r="E2300"/>
      <c r="F2300"/>
      <c r="G2300"/>
      <c r="H2300"/>
      <c r="I2300"/>
      <c r="J2300"/>
      <c r="K2300"/>
      <c r="L2300"/>
      <c r="M2300"/>
      <c r="N2300"/>
      <c r="O2300"/>
      <c r="P2300"/>
    </row>
    <row r="2301" spans="1:16" ht="16.5">
      <c r="A2301"/>
      <c r="B2301"/>
      <c r="C2301"/>
      <c r="D2301"/>
      <c r="E2301"/>
      <c r="F2301"/>
      <c r="G2301"/>
      <c r="H2301"/>
      <c r="I2301"/>
      <c r="J2301"/>
      <c r="K2301"/>
      <c r="L2301"/>
      <c r="M2301"/>
      <c r="N2301"/>
      <c r="O2301"/>
      <c r="P2301"/>
    </row>
    <row r="2302" spans="1:16" ht="16.5">
      <c r="A2302"/>
      <c r="B2302"/>
      <c r="C2302"/>
      <c r="D2302"/>
      <c r="E2302"/>
      <c r="F2302"/>
      <c r="G2302"/>
      <c r="H2302"/>
      <c r="I2302"/>
      <c r="J2302"/>
      <c r="K2302"/>
      <c r="L2302"/>
      <c r="M2302"/>
      <c r="N2302"/>
      <c r="O2302"/>
      <c r="P2302"/>
    </row>
    <row r="2303" spans="1:16" ht="16.5">
      <c r="A2303"/>
      <c r="B2303"/>
      <c r="C2303"/>
      <c r="D2303"/>
      <c r="E2303"/>
      <c r="F2303"/>
      <c r="G2303"/>
      <c r="H2303"/>
      <c r="I2303"/>
      <c r="J2303"/>
      <c r="K2303"/>
      <c r="L2303"/>
      <c r="M2303"/>
      <c r="N2303"/>
      <c r="O2303"/>
      <c r="P2303"/>
    </row>
    <row r="2304" spans="1:16" ht="16.5">
      <c r="A2304"/>
      <c r="B2304"/>
      <c r="C2304"/>
      <c r="D2304"/>
      <c r="E2304"/>
      <c r="F2304"/>
      <c r="G2304"/>
      <c r="H2304"/>
      <c r="I2304"/>
      <c r="J2304"/>
      <c r="K2304"/>
      <c r="L2304"/>
      <c r="M2304"/>
      <c r="N2304"/>
      <c r="O2304"/>
      <c r="P2304"/>
    </row>
    <row r="2305" spans="1:16" ht="16.5">
      <c r="A2305"/>
      <c r="B2305"/>
      <c r="C2305"/>
      <c r="D2305"/>
      <c r="E2305"/>
      <c r="F2305"/>
      <c r="G2305"/>
      <c r="H2305"/>
      <c r="I2305"/>
      <c r="J2305"/>
      <c r="K2305"/>
      <c r="L2305"/>
      <c r="M2305"/>
      <c r="N2305"/>
      <c r="O2305"/>
      <c r="P2305"/>
    </row>
    <row r="2306" spans="1:16" ht="16.5">
      <c r="A2306"/>
      <c r="B2306"/>
      <c r="C2306"/>
      <c r="D2306"/>
      <c r="E2306"/>
      <c r="F2306"/>
      <c r="G2306"/>
      <c r="H2306"/>
      <c r="I2306"/>
      <c r="J2306"/>
      <c r="K2306"/>
      <c r="L2306"/>
      <c r="M2306"/>
      <c r="N2306"/>
      <c r="O2306"/>
      <c r="P2306"/>
    </row>
    <row r="2307" spans="1:16" ht="16.5">
      <c r="A2307"/>
      <c r="B2307"/>
      <c r="C2307"/>
      <c r="D2307"/>
      <c r="E2307"/>
      <c r="F2307"/>
      <c r="G2307"/>
      <c r="H2307"/>
      <c r="I2307"/>
      <c r="J2307"/>
      <c r="K2307"/>
      <c r="L2307"/>
      <c r="M2307"/>
      <c r="N2307"/>
      <c r="O2307"/>
      <c r="P2307"/>
    </row>
    <row r="2308" spans="1:16" ht="16.5">
      <c r="A2308"/>
      <c r="B2308"/>
      <c r="C2308"/>
      <c r="D2308"/>
      <c r="E2308"/>
      <c r="F2308"/>
      <c r="G2308"/>
      <c r="H2308"/>
      <c r="I2308"/>
      <c r="J2308"/>
      <c r="K2308"/>
      <c r="L2308"/>
      <c r="M2308"/>
      <c r="N2308"/>
      <c r="O2308"/>
      <c r="P2308"/>
    </row>
    <row r="2309" spans="1:16" ht="16.5">
      <c r="A2309"/>
      <c r="B2309"/>
      <c r="C2309"/>
      <c r="D2309"/>
      <c r="E2309"/>
      <c r="F2309"/>
      <c r="G2309"/>
      <c r="H2309"/>
      <c r="I2309"/>
      <c r="J2309"/>
      <c r="K2309"/>
      <c r="L2309"/>
      <c r="M2309"/>
      <c r="N2309"/>
      <c r="O2309"/>
      <c r="P2309"/>
    </row>
    <row r="2310" spans="1:16" ht="16.5">
      <c r="A2310"/>
      <c r="B2310"/>
      <c r="C2310"/>
      <c r="D2310"/>
      <c r="E2310"/>
      <c r="F2310"/>
      <c r="G2310"/>
      <c r="H2310"/>
      <c r="I2310"/>
      <c r="J2310"/>
      <c r="K2310"/>
      <c r="L2310"/>
      <c r="M2310"/>
      <c r="N2310"/>
      <c r="O2310"/>
      <c r="P2310"/>
    </row>
    <row r="2311" spans="1:16" ht="16.5">
      <c r="A2311"/>
      <c r="B2311"/>
      <c r="C2311"/>
      <c r="D2311"/>
      <c r="E2311"/>
      <c r="F2311"/>
      <c r="G2311"/>
      <c r="H2311"/>
      <c r="I2311"/>
      <c r="J2311"/>
      <c r="K2311"/>
      <c r="L2311"/>
      <c r="M2311"/>
      <c r="N2311"/>
      <c r="O2311"/>
      <c r="P2311"/>
    </row>
    <row r="2312" spans="1:16" ht="16.5">
      <c r="A2312"/>
      <c r="B2312"/>
      <c r="C2312"/>
      <c r="D2312"/>
      <c r="E2312"/>
      <c r="F2312"/>
      <c r="G2312"/>
      <c r="H2312"/>
      <c r="I2312"/>
      <c r="J2312"/>
      <c r="K2312"/>
      <c r="L2312"/>
      <c r="M2312"/>
      <c r="N2312"/>
      <c r="O2312"/>
      <c r="P2312"/>
    </row>
    <row r="2313" spans="1:16" ht="16.5">
      <c r="A2313"/>
      <c r="B2313"/>
      <c r="C2313"/>
      <c r="D2313"/>
      <c r="E2313"/>
      <c r="F2313"/>
      <c r="G2313"/>
      <c r="H2313"/>
      <c r="I2313"/>
      <c r="J2313"/>
      <c r="K2313"/>
      <c r="L2313"/>
      <c r="M2313"/>
      <c r="N2313"/>
      <c r="O2313"/>
      <c r="P2313"/>
    </row>
    <row r="2314" spans="1:16" ht="16.5">
      <c r="A2314"/>
      <c r="B2314"/>
      <c r="C2314"/>
      <c r="D2314"/>
      <c r="E2314"/>
      <c r="F2314"/>
      <c r="G2314"/>
      <c r="H2314"/>
      <c r="I2314"/>
      <c r="J2314"/>
      <c r="K2314"/>
      <c r="L2314"/>
      <c r="M2314"/>
      <c r="N2314"/>
      <c r="O2314"/>
      <c r="P2314"/>
    </row>
    <row r="2315" spans="1:16" ht="16.5">
      <c r="A2315"/>
      <c r="B2315"/>
      <c r="C2315"/>
      <c r="D2315"/>
      <c r="E2315"/>
      <c r="F2315"/>
      <c r="G2315"/>
      <c r="H2315"/>
      <c r="I2315"/>
      <c r="J2315"/>
      <c r="K2315"/>
      <c r="L2315"/>
      <c r="M2315"/>
      <c r="N2315"/>
      <c r="O2315"/>
      <c r="P2315"/>
    </row>
    <row r="2316" spans="1:16" ht="16.5">
      <c r="A2316"/>
      <c r="B2316"/>
      <c r="C2316"/>
      <c r="D2316"/>
      <c r="E2316"/>
      <c r="F2316"/>
      <c r="G2316"/>
      <c r="H2316"/>
      <c r="I2316"/>
      <c r="J2316"/>
      <c r="K2316"/>
      <c r="L2316"/>
      <c r="M2316"/>
      <c r="N2316"/>
      <c r="O2316"/>
      <c r="P2316"/>
    </row>
    <row r="2317" spans="1:16" ht="16.5">
      <c r="A2317"/>
      <c r="B2317"/>
      <c r="C2317"/>
      <c r="D2317"/>
      <c r="E2317"/>
      <c r="F2317"/>
      <c r="G2317"/>
      <c r="H2317"/>
      <c r="I2317"/>
      <c r="J2317"/>
      <c r="K2317"/>
      <c r="L2317"/>
      <c r="M2317"/>
      <c r="N2317"/>
      <c r="O2317"/>
      <c r="P2317"/>
    </row>
    <row r="2318" spans="1:16" ht="16.5">
      <c r="A2318"/>
      <c r="B2318"/>
      <c r="C2318"/>
      <c r="D2318"/>
      <c r="E2318"/>
      <c r="F2318"/>
      <c r="G2318"/>
      <c r="H2318"/>
      <c r="I2318"/>
      <c r="J2318"/>
      <c r="K2318"/>
      <c r="L2318"/>
      <c r="M2318"/>
      <c r="N2318"/>
      <c r="O2318"/>
      <c r="P2318"/>
    </row>
    <row r="2319" spans="1:16" ht="16.5">
      <c r="A2319"/>
      <c r="B2319"/>
      <c r="C2319"/>
      <c r="D2319"/>
      <c r="E2319"/>
      <c r="F2319"/>
      <c r="G2319"/>
      <c r="H2319"/>
      <c r="I2319"/>
      <c r="J2319"/>
      <c r="K2319"/>
      <c r="L2319"/>
      <c r="M2319"/>
      <c r="N2319"/>
      <c r="O2319"/>
      <c r="P2319"/>
    </row>
    <row r="2320" spans="1:16" ht="16.5">
      <c r="A2320"/>
      <c r="B2320"/>
      <c r="C2320"/>
      <c r="D2320"/>
      <c r="E2320"/>
      <c r="F2320"/>
      <c r="G2320"/>
      <c r="H2320"/>
      <c r="I2320"/>
      <c r="J2320"/>
      <c r="K2320"/>
      <c r="L2320"/>
      <c r="M2320"/>
      <c r="N2320"/>
      <c r="O2320"/>
      <c r="P2320"/>
    </row>
    <row r="2321" spans="1:16" ht="16.5">
      <c r="A2321"/>
      <c r="B2321"/>
      <c r="C2321"/>
      <c r="D2321"/>
      <c r="E2321"/>
      <c r="F2321"/>
      <c r="G2321"/>
      <c r="H2321"/>
      <c r="I2321"/>
      <c r="J2321"/>
      <c r="K2321"/>
      <c r="L2321"/>
      <c r="M2321"/>
      <c r="N2321"/>
      <c r="O2321"/>
      <c r="P2321"/>
    </row>
    <row r="2322" spans="1:16" ht="16.5">
      <c r="A2322"/>
      <c r="B2322"/>
      <c r="C2322"/>
      <c r="D2322"/>
      <c r="E2322"/>
      <c r="F2322"/>
      <c r="G2322"/>
      <c r="H2322"/>
      <c r="I2322"/>
      <c r="J2322"/>
      <c r="K2322"/>
      <c r="L2322"/>
      <c r="M2322"/>
      <c r="N2322"/>
      <c r="O2322"/>
      <c r="P2322"/>
    </row>
    <row r="2323" spans="1:16" ht="16.5">
      <c r="A2323"/>
      <c r="B2323"/>
      <c r="C2323"/>
      <c r="D2323"/>
      <c r="E2323"/>
      <c r="F2323"/>
      <c r="G2323"/>
      <c r="H2323"/>
      <c r="I2323"/>
      <c r="J2323"/>
      <c r="K2323"/>
      <c r="L2323"/>
      <c r="M2323"/>
      <c r="N2323"/>
      <c r="O2323"/>
      <c r="P2323"/>
    </row>
    <row r="2324" spans="1:16" ht="16.5">
      <c r="A2324"/>
      <c r="B2324"/>
      <c r="C2324"/>
      <c r="D2324"/>
      <c r="E2324"/>
      <c r="F2324"/>
      <c r="G2324"/>
      <c r="H2324"/>
      <c r="I2324"/>
      <c r="J2324"/>
      <c r="K2324"/>
      <c r="L2324"/>
      <c r="M2324"/>
      <c r="N2324"/>
      <c r="O2324"/>
      <c r="P2324"/>
    </row>
    <row r="2325" spans="1:16" ht="16.5">
      <c r="A2325"/>
      <c r="B2325"/>
      <c r="C2325"/>
      <c r="D2325"/>
      <c r="E2325"/>
      <c r="F2325"/>
      <c r="G2325"/>
      <c r="H2325"/>
      <c r="I2325"/>
      <c r="J2325"/>
      <c r="K2325"/>
      <c r="L2325"/>
      <c r="M2325"/>
      <c r="N2325"/>
      <c r="O2325"/>
      <c r="P2325"/>
    </row>
    <row r="2326" spans="1:16" ht="16.5">
      <c r="A2326"/>
      <c r="B2326"/>
      <c r="C2326"/>
      <c r="D2326"/>
      <c r="E2326"/>
      <c r="F2326"/>
      <c r="G2326"/>
      <c r="H2326"/>
      <c r="I2326"/>
      <c r="J2326"/>
      <c r="K2326"/>
      <c r="L2326"/>
      <c r="M2326"/>
      <c r="N2326"/>
      <c r="O2326"/>
      <c r="P2326"/>
    </row>
    <row r="2327" spans="1:16" ht="16.5">
      <c r="A2327"/>
      <c r="B2327"/>
      <c r="C2327"/>
      <c r="D2327"/>
      <c r="E2327"/>
      <c r="F2327"/>
      <c r="G2327"/>
      <c r="H2327"/>
      <c r="I2327"/>
      <c r="J2327"/>
      <c r="K2327"/>
      <c r="L2327"/>
      <c r="M2327"/>
      <c r="N2327"/>
      <c r="O2327"/>
      <c r="P2327"/>
    </row>
    <row r="2328" spans="1:16" ht="16.5">
      <c r="A2328"/>
      <c r="B2328"/>
      <c r="C2328"/>
      <c r="D2328"/>
      <c r="E2328"/>
      <c r="F2328"/>
      <c r="G2328"/>
      <c r="H2328"/>
      <c r="I2328"/>
      <c r="J2328"/>
      <c r="K2328"/>
      <c r="L2328"/>
      <c r="M2328"/>
      <c r="N2328"/>
      <c r="O2328"/>
      <c r="P2328"/>
    </row>
    <row r="2329" spans="1:16" ht="16.5">
      <c r="A2329"/>
      <c r="B2329"/>
      <c r="C2329"/>
      <c r="D2329"/>
      <c r="E2329"/>
      <c r="F2329"/>
      <c r="G2329"/>
      <c r="H2329"/>
      <c r="I2329"/>
      <c r="J2329"/>
      <c r="K2329"/>
      <c r="L2329"/>
      <c r="M2329"/>
      <c r="N2329"/>
      <c r="O2329"/>
      <c r="P2329"/>
    </row>
    <row r="2330" spans="1:16" ht="16.5">
      <c r="A2330"/>
      <c r="B2330"/>
      <c r="C2330"/>
      <c r="D2330"/>
      <c r="E2330"/>
      <c r="F2330"/>
      <c r="G2330"/>
      <c r="H2330"/>
      <c r="I2330"/>
      <c r="J2330"/>
      <c r="K2330"/>
      <c r="L2330"/>
      <c r="M2330"/>
      <c r="N2330"/>
      <c r="O2330"/>
      <c r="P2330"/>
    </row>
    <row r="2331" spans="1:16" ht="16.5">
      <c r="A2331"/>
      <c r="B2331"/>
      <c r="C2331"/>
      <c r="D2331"/>
      <c r="E2331"/>
      <c r="F2331"/>
      <c r="G2331"/>
      <c r="H2331"/>
      <c r="I2331"/>
      <c r="J2331"/>
      <c r="K2331"/>
      <c r="L2331"/>
      <c r="M2331"/>
      <c r="N2331"/>
      <c r="O2331"/>
      <c r="P2331"/>
    </row>
    <row r="2332" spans="1:16" ht="16.5">
      <c r="A2332"/>
      <c r="B2332"/>
      <c r="C2332"/>
      <c r="D2332"/>
      <c r="E2332"/>
      <c r="F2332"/>
      <c r="G2332"/>
      <c r="H2332"/>
      <c r="I2332"/>
      <c r="J2332"/>
      <c r="K2332"/>
      <c r="L2332"/>
      <c r="M2332"/>
      <c r="N2332"/>
      <c r="O2332"/>
      <c r="P2332"/>
    </row>
    <row r="2333" spans="1:16" ht="16.5">
      <c r="A2333"/>
      <c r="B2333"/>
      <c r="C2333"/>
      <c r="D2333"/>
      <c r="E2333"/>
      <c r="F2333"/>
      <c r="G2333"/>
      <c r="H2333"/>
      <c r="I2333"/>
      <c r="J2333"/>
      <c r="K2333"/>
      <c r="L2333"/>
      <c r="M2333"/>
      <c r="N2333"/>
      <c r="O2333"/>
      <c r="P2333"/>
    </row>
    <row r="2334" spans="1:16" ht="16.5">
      <c r="A2334"/>
      <c r="B2334"/>
      <c r="C2334"/>
      <c r="D2334"/>
      <c r="E2334"/>
      <c r="F2334"/>
      <c r="G2334"/>
      <c r="H2334"/>
      <c r="I2334"/>
      <c r="J2334"/>
      <c r="K2334"/>
      <c r="L2334"/>
      <c r="M2334"/>
      <c r="N2334"/>
      <c r="O2334"/>
      <c r="P2334"/>
    </row>
    <row r="2335" spans="1:16" ht="16.5">
      <c r="A2335"/>
      <c r="B2335"/>
      <c r="C2335"/>
      <c r="D2335"/>
      <c r="E2335"/>
      <c r="F2335"/>
      <c r="G2335"/>
      <c r="H2335"/>
      <c r="I2335"/>
      <c r="J2335"/>
      <c r="K2335"/>
      <c r="L2335"/>
      <c r="M2335"/>
      <c r="N2335"/>
      <c r="O2335"/>
      <c r="P2335"/>
    </row>
    <row r="2336" spans="1:16" ht="16.5">
      <c r="A2336"/>
      <c r="B2336"/>
      <c r="C2336"/>
      <c r="D2336"/>
      <c r="E2336"/>
      <c r="F2336"/>
      <c r="G2336"/>
      <c r="H2336"/>
      <c r="I2336"/>
      <c r="J2336"/>
      <c r="K2336"/>
      <c r="L2336"/>
      <c r="M2336"/>
      <c r="N2336"/>
      <c r="O2336"/>
      <c r="P2336"/>
    </row>
    <row r="2337" spans="1:16" ht="16.5">
      <c r="A2337"/>
      <c r="B2337"/>
      <c r="C2337"/>
      <c r="D2337"/>
      <c r="E2337"/>
      <c r="F2337"/>
      <c r="G2337"/>
      <c r="H2337"/>
      <c r="I2337"/>
      <c r="J2337"/>
      <c r="K2337"/>
      <c r="L2337"/>
      <c r="M2337"/>
      <c r="N2337"/>
      <c r="O2337"/>
      <c r="P2337"/>
    </row>
    <row r="2338" spans="1:16" ht="16.5">
      <c r="A2338"/>
      <c r="B2338"/>
      <c r="C2338"/>
      <c r="D2338"/>
      <c r="E2338"/>
      <c r="F2338"/>
      <c r="G2338"/>
      <c r="H2338"/>
      <c r="I2338"/>
      <c r="J2338"/>
      <c r="K2338"/>
      <c r="L2338"/>
      <c r="M2338"/>
      <c r="N2338"/>
      <c r="O2338"/>
      <c r="P2338"/>
    </row>
    <row r="2339" spans="1:16" ht="16.5">
      <c r="A2339"/>
      <c r="B2339"/>
      <c r="C2339"/>
      <c r="D2339"/>
      <c r="E2339"/>
      <c r="F2339"/>
      <c r="G2339"/>
      <c r="H2339"/>
      <c r="I2339"/>
      <c r="J2339"/>
      <c r="K2339"/>
      <c r="L2339"/>
      <c r="M2339"/>
      <c r="N2339"/>
      <c r="O2339"/>
      <c r="P2339"/>
    </row>
    <row r="2340" spans="1:16" ht="16.5">
      <c r="A2340"/>
      <c r="B2340"/>
      <c r="C2340"/>
      <c r="D2340"/>
      <c r="E2340"/>
      <c r="F2340"/>
      <c r="G2340"/>
      <c r="H2340"/>
      <c r="I2340"/>
      <c r="J2340"/>
      <c r="K2340"/>
      <c r="L2340"/>
      <c r="M2340"/>
      <c r="N2340"/>
      <c r="O2340"/>
      <c r="P2340"/>
    </row>
    <row r="2341" spans="1:16" ht="16.5">
      <c r="A2341"/>
      <c r="B2341"/>
      <c r="C2341"/>
      <c r="D2341"/>
      <c r="E2341"/>
      <c r="F2341"/>
      <c r="G2341"/>
      <c r="H2341"/>
      <c r="I2341"/>
      <c r="J2341"/>
      <c r="K2341"/>
      <c r="L2341"/>
      <c r="M2341"/>
      <c r="N2341"/>
      <c r="O2341"/>
      <c r="P2341"/>
    </row>
    <row r="2342" spans="1:16" ht="16.5">
      <c r="A2342"/>
      <c r="B2342"/>
      <c r="C2342"/>
      <c r="D2342"/>
      <c r="E2342"/>
      <c r="F2342"/>
      <c r="G2342"/>
      <c r="H2342"/>
      <c r="I2342"/>
      <c r="J2342"/>
      <c r="K2342"/>
      <c r="L2342"/>
      <c r="M2342"/>
      <c r="N2342"/>
      <c r="O2342"/>
      <c r="P2342"/>
    </row>
    <row r="2343" spans="1:16" ht="16.5">
      <c r="A2343"/>
      <c r="B2343"/>
      <c r="C2343"/>
      <c r="D2343"/>
      <c r="E2343"/>
      <c r="F2343"/>
      <c r="G2343"/>
      <c r="H2343"/>
      <c r="I2343"/>
      <c r="J2343"/>
      <c r="K2343"/>
      <c r="L2343"/>
      <c r="M2343"/>
      <c r="N2343"/>
      <c r="O2343"/>
      <c r="P2343"/>
    </row>
    <row r="2344" spans="1:16" ht="16.5">
      <c r="A2344"/>
      <c r="B2344"/>
      <c r="C2344"/>
      <c r="D2344"/>
      <c r="E2344"/>
      <c r="F2344"/>
      <c r="G2344"/>
      <c r="H2344"/>
      <c r="I2344"/>
      <c r="J2344"/>
      <c r="K2344"/>
      <c r="L2344"/>
      <c r="M2344"/>
      <c r="N2344"/>
      <c r="O2344"/>
      <c r="P2344"/>
    </row>
    <row r="2345" spans="1:16" ht="16.5">
      <c r="A2345"/>
      <c r="B2345"/>
      <c r="C2345"/>
      <c r="D2345"/>
      <c r="E2345"/>
      <c r="F2345"/>
      <c r="G2345"/>
      <c r="H2345"/>
      <c r="I2345"/>
      <c r="J2345"/>
      <c r="K2345"/>
      <c r="L2345"/>
      <c r="M2345"/>
      <c r="N2345"/>
      <c r="O2345"/>
      <c r="P2345"/>
    </row>
    <row r="2346" spans="1:16" ht="16.5">
      <c r="A2346"/>
      <c r="B2346"/>
      <c r="C2346"/>
      <c r="D2346"/>
      <c r="E2346"/>
      <c r="F2346"/>
      <c r="G2346"/>
      <c r="H2346"/>
      <c r="I2346"/>
      <c r="J2346"/>
      <c r="K2346"/>
      <c r="L2346"/>
      <c r="M2346"/>
      <c r="N2346"/>
      <c r="O2346"/>
      <c r="P2346"/>
    </row>
    <row r="2347" spans="1:16" ht="16.5">
      <c r="A2347"/>
      <c r="B2347"/>
      <c r="C2347"/>
      <c r="D2347"/>
      <c r="E2347"/>
      <c r="F2347"/>
      <c r="G2347"/>
      <c r="H2347"/>
      <c r="I2347"/>
      <c r="J2347"/>
      <c r="K2347"/>
      <c r="L2347"/>
      <c r="M2347"/>
      <c r="N2347"/>
      <c r="O2347"/>
      <c r="P2347"/>
    </row>
    <row r="2348" spans="1:16" ht="16.5">
      <c r="A2348"/>
      <c r="B2348"/>
      <c r="C2348"/>
      <c r="D2348"/>
      <c r="E2348"/>
      <c r="F2348"/>
      <c r="G2348"/>
      <c r="H2348"/>
      <c r="I2348"/>
      <c r="J2348"/>
      <c r="K2348"/>
      <c r="L2348"/>
      <c r="M2348"/>
      <c r="N2348"/>
      <c r="O2348"/>
      <c r="P2348"/>
    </row>
    <row r="2349" spans="1:16" ht="16.5">
      <c r="A2349"/>
      <c r="B2349"/>
      <c r="C2349"/>
      <c r="D2349"/>
      <c r="E2349"/>
      <c r="F2349"/>
      <c r="G2349"/>
      <c r="H2349"/>
      <c r="I2349"/>
      <c r="J2349"/>
      <c r="K2349"/>
      <c r="L2349"/>
      <c r="M2349"/>
      <c r="N2349"/>
      <c r="O2349"/>
      <c r="P2349"/>
    </row>
    <row r="2350" spans="1:16" ht="16.5">
      <c r="A2350"/>
      <c r="B2350"/>
      <c r="C2350"/>
      <c r="D2350"/>
      <c r="E2350"/>
      <c r="F2350"/>
      <c r="G2350"/>
      <c r="H2350"/>
      <c r="I2350"/>
      <c r="J2350"/>
      <c r="K2350"/>
      <c r="L2350"/>
      <c r="M2350"/>
      <c r="N2350"/>
      <c r="O2350"/>
      <c r="P2350"/>
    </row>
    <row r="2351" spans="1:16" ht="16.5">
      <c r="A2351"/>
      <c r="B2351"/>
      <c r="C2351"/>
      <c r="D2351"/>
      <c r="E2351"/>
      <c r="F2351"/>
      <c r="G2351"/>
      <c r="H2351"/>
      <c r="I2351"/>
      <c r="J2351"/>
      <c r="K2351"/>
      <c r="L2351"/>
      <c r="M2351"/>
      <c r="N2351"/>
      <c r="O2351"/>
      <c r="P2351"/>
    </row>
    <row r="2352" spans="1:16" ht="16.5">
      <c r="A2352"/>
      <c r="B2352"/>
      <c r="C2352"/>
      <c r="D2352"/>
      <c r="E2352"/>
      <c r="F2352"/>
      <c r="G2352"/>
      <c r="H2352"/>
      <c r="I2352"/>
      <c r="J2352"/>
      <c r="K2352"/>
      <c r="L2352"/>
      <c r="M2352"/>
      <c r="N2352"/>
      <c r="O2352"/>
      <c r="P2352"/>
    </row>
    <row r="2353" spans="1:16" ht="16.5">
      <c r="A2353"/>
      <c r="B2353"/>
      <c r="C2353"/>
      <c r="D2353"/>
      <c r="E2353"/>
      <c r="F2353"/>
      <c r="G2353"/>
      <c r="H2353"/>
      <c r="I2353"/>
      <c r="J2353"/>
      <c r="K2353"/>
      <c r="L2353"/>
      <c r="M2353"/>
      <c r="N2353"/>
      <c r="O2353"/>
      <c r="P2353"/>
    </row>
    <row r="2354" spans="1:16" ht="16.5">
      <c r="A2354"/>
      <c r="B2354"/>
      <c r="C2354"/>
      <c r="D2354"/>
      <c r="E2354"/>
      <c r="F2354"/>
      <c r="G2354"/>
      <c r="H2354"/>
      <c r="I2354"/>
      <c r="J2354"/>
      <c r="K2354"/>
      <c r="L2354"/>
      <c r="M2354"/>
      <c r="N2354"/>
      <c r="O2354"/>
      <c r="P2354"/>
    </row>
    <row r="2355" spans="1:16" ht="16.5">
      <c r="A2355"/>
      <c r="B2355"/>
      <c r="C2355"/>
      <c r="D2355"/>
      <c r="E2355"/>
      <c r="F2355"/>
      <c r="G2355"/>
      <c r="H2355"/>
      <c r="I2355"/>
      <c r="J2355"/>
      <c r="K2355"/>
      <c r="L2355"/>
      <c r="M2355"/>
      <c r="N2355"/>
      <c r="O2355"/>
      <c r="P2355"/>
    </row>
    <row r="2356" spans="1:16" ht="16.5">
      <c r="A2356"/>
      <c r="B2356"/>
      <c r="C2356"/>
      <c r="D2356"/>
      <c r="E2356"/>
      <c r="F2356"/>
      <c r="G2356"/>
      <c r="H2356"/>
      <c r="I2356"/>
      <c r="J2356"/>
      <c r="K2356"/>
      <c r="L2356"/>
      <c r="M2356"/>
      <c r="N2356"/>
      <c r="O2356"/>
      <c r="P2356"/>
    </row>
    <row r="2357" spans="1:16" ht="16.5">
      <c r="A2357"/>
      <c r="B2357"/>
      <c r="C2357"/>
      <c r="D2357"/>
      <c r="E2357"/>
      <c r="F2357"/>
      <c r="G2357"/>
      <c r="H2357"/>
      <c r="I2357"/>
      <c r="J2357"/>
      <c r="K2357"/>
      <c r="L2357"/>
      <c r="M2357"/>
      <c r="N2357"/>
      <c r="O2357"/>
      <c r="P2357"/>
    </row>
    <row r="2358" spans="1:16" ht="16.5">
      <c r="A2358"/>
      <c r="B2358"/>
      <c r="C2358"/>
      <c r="D2358"/>
      <c r="E2358"/>
      <c r="F2358"/>
      <c r="G2358"/>
      <c r="H2358"/>
      <c r="I2358"/>
      <c r="J2358"/>
      <c r="K2358"/>
      <c r="L2358"/>
      <c r="M2358"/>
      <c r="N2358"/>
      <c r="O2358"/>
      <c r="P2358"/>
    </row>
    <row r="2359" spans="1:16" ht="16.5">
      <c r="A2359"/>
      <c r="B2359"/>
      <c r="C2359"/>
      <c r="D2359"/>
      <c r="E2359"/>
      <c r="F2359"/>
      <c r="G2359"/>
      <c r="H2359"/>
      <c r="I2359"/>
      <c r="J2359"/>
      <c r="K2359"/>
      <c r="L2359"/>
      <c r="M2359"/>
      <c r="N2359"/>
      <c r="O2359"/>
      <c r="P2359"/>
    </row>
    <row r="2360" spans="1:16" ht="16.5">
      <c r="A2360"/>
      <c r="B2360"/>
      <c r="C2360"/>
      <c r="D2360"/>
      <c r="E2360"/>
      <c r="F2360"/>
      <c r="G2360"/>
      <c r="H2360"/>
      <c r="I2360"/>
      <c r="J2360"/>
      <c r="K2360"/>
      <c r="L2360"/>
      <c r="M2360"/>
      <c r="N2360"/>
      <c r="O2360"/>
      <c r="P2360"/>
    </row>
    <row r="2361" spans="1:16" ht="16.5">
      <c r="A2361"/>
      <c r="B2361"/>
      <c r="C2361"/>
      <c r="D2361"/>
      <c r="E2361"/>
      <c r="F2361"/>
      <c r="G2361"/>
      <c r="H2361"/>
      <c r="I2361"/>
      <c r="J2361"/>
      <c r="K2361"/>
      <c r="L2361"/>
      <c r="M2361"/>
      <c r="N2361"/>
      <c r="O2361"/>
      <c r="P2361"/>
    </row>
    <row r="2362" spans="1:16" ht="16.5">
      <c r="A2362"/>
      <c r="B2362"/>
      <c r="C2362"/>
      <c r="D2362"/>
      <c r="E2362"/>
      <c r="F2362"/>
      <c r="G2362"/>
      <c r="H2362"/>
      <c r="I2362"/>
      <c r="J2362"/>
      <c r="K2362"/>
      <c r="L2362"/>
      <c r="M2362"/>
      <c r="N2362"/>
      <c r="O2362"/>
      <c r="P2362"/>
    </row>
    <row r="2363" spans="1:16" ht="16.5">
      <c r="A2363"/>
      <c r="B2363"/>
      <c r="C2363"/>
      <c r="D2363"/>
      <c r="E2363"/>
      <c r="F2363"/>
      <c r="G2363"/>
      <c r="H2363"/>
      <c r="I2363"/>
      <c r="J2363"/>
      <c r="K2363"/>
      <c r="L2363"/>
      <c r="M2363"/>
      <c r="N2363"/>
      <c r="O2363"/>
      <c r="P2363"/>
    </row>
    <row r="2364" spans="1:16" ht="16.5">
      <c r="A2364"/>
      <c r="B2364"/>
      <c r="C2364"/>
      <c r="D2364"/>
      <c r="E2364"/>
      <c r="F2364"/>
      <c r="G2364"/>
      <c r="H2364"/>
      <c r="I2364"/>
      <c r="J2364"/>
      <c r="K2364"/>
      <c r="L2364"/>
      <c r="M2364"/>
      <c r="N2364"/>
      <c r="O2364"/>
      <c r="P2364"/>
    </row>
    <row r="2365" spans="1:16" ht="16.5">
      <c r="A2365"/>
      <c r="B2365"/>
      <c r="C2365"/>
      <c r="D2365"/>
      <c r="E2365"/>
      <c r="F2365"/>
      <c r="G2365"/>
      <c r="H2365"/>
      <c r="I2365"/>
      <c r="J2365"/>
      <c r="K2365"/>
      <c r="L2365"/>
      <c r="M2365"/>
      <c r="N2365"/>
      <c r="O2365"/>
      <c r="P2365"/>
    </row>
    <row r="2366" spans="1:16" ht="16.5">
      <c r="A2366"/>
      <c r="B2366"/>
      <c r="C2366"/>
      <c r="D2366"/>
      <c r="E2366"/>
      <c r="F2366"/>
      <c r="G2366"/>
      <c r="H2366"/>
      <c r="I2366"/>
      <c r="J2366"/>
      <c r="K2366"/>
      <c r="L2366"/>
      <c r="M2366"/>
      <c r="N2366"/>
      <c r="O2366"/>
      <c r="P2366"/>
    </row>
    <row r="2367" spans="1:16" ht="16.5">
      <c r="A2367"/>
      <c r="B2367"/>
      <c r="C2367"/>
      <c r="D2367"/>
      <c r="E2367"/>
      <c r="F2367"/>
      <c r="G2367"/>
      <c r="H2367"/>
      <c r="I2367"/>
      <c r="J2367"/>
      <c r="K2367"/>
      <c r="L2367"/>
      <c r="M2367"/>
      <c r="N2367"/>
      <c r="O2367"/>
      <c r="P2367"/>
    </row>
    <row r="2368" spans="1:16" ht="16.5">
      <c r="A2368"/>
      <c r="B2368"/>
      <c r="C2368"/>
      <c r="D2368"/>
      <c r="E2368"/>
      <c r="F2368"/>
      <c r="G2368"/>
      <c r="H2368"/>
      <c r="I2368"/>
      <c r="J2368"/>
      <c r="K2368"/>
      <c r="L2368"/>
      <c r="M2368"/>
      <c r="N2368"/>
      <c r="O2368"/>
      <c r="P2368"/>
    </row>
    <row r="2369" spans="1:16" ht="16.5">
      <c r="A2369"/>
      <c r="B2369"/>
      <c r="C2369"/>
      <c r="D2369"/>
      <c r="E2369"/>
      <c r="F2369"/>
      <c r="G2369"/>
      <c r="H2369"/>
      <c r="I2369"/>
      <c r="J2369"/>
      <c r="K2369"/>
      <c r="L2369"/>
      <c r="M2369"/>
      <c r="N2369"/>
      <c r="O2369"/>
      <c r="P2369"/>
    </row>
    <row r="2370" spans="1:16" ht="16.5">
      <c r="A2370"/>
      <c r="B2370"/>
      <c r="C2370"/>
      <c r="D2370"/>
      <c r="E2370"/>
      <c r="F2370"/>
      <c r="G2370"/>
      <c r="H2370"/>
      <c r="I2370"/>
      <c r="J2370"/>
      <c r="K2370"/>
      <c r="L2370"/>
      <c r="M2370"/>
      <c r="N2370"/>
      <c r="O2370"/>
      <c r="P2370"/>
    </row>
    <row r="2371" spans="1:16" ht="16.5">
      <c r="A2371"/>
      <c r="B2371"/>
      <c r="C2371"/>
      <c r="D2371"/>
      <c r="E2371"/>
      <c r="F2371"/>
      <c r="G2371"/>
      <c r="H2371"/>
      <c r="I2371"/>
      <c r="J2371"/>
      <c r="K2371"/>
      <c r="L2371"/>
      <c r="M2371"/>
      <c r="N2371"/>
      <c r="O2371"/>
      <c r="P2371"/>
    </row>
    <row r="2372" spans="1:16" ht="16.5">
      <c r="A2372"/>
      <c r="B2372"/>
      <c r="C2372"/>
      <c r="D2372"/>
      <c r="E2372"/>
      <c r="F2372"/>
      <c r="G2372"/>
      <c r="H2372"/>
      <c r="I2372"/>
      <c r="J2372"/>
      <c r="K2372"/>
      <c r="L2372"/>
      <c r="M2372"/>
      <c r="N2372"/>
      <c r="O2372"/>
      <c r="P2372"/>
    </row>
    <row r="2373" spans="1:16" ht="16.5">
      <c r="A2373"/>
      <c r="B2373"/>
      <c r="C2373"/>
      <c r="D2373"/>
      <c r="E2373"/>
      <c r="F2373"/>
      <c r="G2373"/>
      <c r="H2373"/>
      <c r="I2373"/>
      <c r="J2373"/>
      <c r="K2373"/>
      <c r="L2373"/>
      <c r="M2373"/>
      <c r="N2373"/>
      <c r="O2373"/>
      <c r="P2373"/>
    </row>
    <row r="2374" spans="1:16" ht="16.5">
      <c r="A2374"/>
      <c r="B2374"/>
      <c r="C2374"/>
      <c r="D2374"/>
      <c r="E2374"/>
      <c r="F2374"/>
      <c r="G2374"/>
      <c r="H2374"/>
      <c r="I2374"/>
      <c r="J2374"/>
      <c r="K2374"/>
      <c r="L2374"/>
      <c r="M2374"/>
      <c r="N2374"/>
      <c r="O2374"/>
      <c r="P2374"/>
    </row>
    <row r="2375" spans="1:16" ht="16.5">
      <c r="A2375"/>
      <c r="B2375"/>
      <c r="C2375"/>
      <c r="D2375"/>
      <c r="E2375"/>
      <c r="F2375"/>
      <c r="G2375"/>
      <c r="H2375"/>
      <c r="I2375"/>
      <c r="J2375"/>
      <c r="K2375"/>
      <c r="L2375"/>
      <c r="M2375"/>
      <c r="N2375"/>
      <c r="O2375"/>
      <c r="P2375"/>
    </row>
    <row r="2376" spans="1:16" ht="16.5">
      <c r="A2376"/>
      <c r="B2376"/>
      <c r="C2376"/>
      <c r="D2376"/>
      <c r="E2376"/>
      <c r="F2376"/>
      <c r="G2376"/>
      <c r="H2376"/>
      <c r="I2376"/>
      <c r="J2376"/>
      <c r="K2376"/>
      <c r="L2376"/>
      <c r="M2376"/>
      <c r="N2376"/>
      <c r="O2376"/>
      <c r="P2376"/>
    </row>
    <row r="2377" spans="1:16" ht="16.5">
      <c r="A2377"/>
      <c r="B2377"/>
      <c r="C2377"/>
      <c r="D2377"/>
      <c r="E2377"/>
      <c r="F2377"/>
      <c r="G2377"/>
      <c r="H2377"/>
      <c r="I2377"/>
      <c r="J2377"/>
      <c r="K2377"/>
      <c r="L2377"/>
      <c r="M2377"/>
      <c r="N2377"/>
      <c r="O2377"/>
      <c r="P2377"/>
    </row>
    <row r="2378" spans="1:16" ht="16.5">
      <c r="A2378"/>
      <c r="B2378"/>
      <c r="C2378"/>
      <c r="D2378"/>
      <c r="E2378"/>
      <c r="F2378"/>
      <c r="G2378"/>
      <c r="H2378"/>
      <c r="I2378"/>
      <c r="J2378"/>
      <c r="K2378"/>
      <c r="L2378"/>
      <c r="M2378"/>
      <c r="N2378"/>
      <c r="O2378"/>
      <c r="P2378"/>
    </row>
    <row r="2379" spans="1:16" ht="16.5">
      <c r="A2379"/>
      <c r="B2379"/>
      <c r="C2379"/>
      <c r="D2379"/>
      <c r="E2379"/>
      <c r="F2379"/>
      <c r="G2379"/>
      <c r="H2379"/>
      <c r="I2379"/>
      <c r="J2379"/>
      <c r="K2379"/>
      <c r="L2379"/>
      <c r="M2379"/>
      <c r="N2379"/>
      <c r="O2379"/>
      <c r="P2379"/>
    </row>
    <row r="2380" spans="1:16" ht="16.5">
      <c r="A2380"/>
      <c r="B2380"/>
      <c r="C2380"/>
      <c r="D2380"/>
      <c r="E2380"/>
      <c r="F2380"/>
      <c r="G2380"/>
      <c r="H2380"/>
      <c r="I2380"/>
      <c r="J2380"/>
      <c r="K2380"/>
      <c r="L2380"/>
      <c r="M2380"/>
      <c r="N2380"/>
      <c r="O2380"/>
      <c r="P2380"/>
    </row>
    <row r="2381" spans="1:16" ht="16.5">
      <c r="A2381"/>
      <c r="B2381"/>
      <c r="C2381"/>
      <c r="D2381"/>
      <c r="E2381"/>
      <c r="F2381"/>
      <c r="G2381"/>
      <c r="H2381"/>
      <c r="I2381"/>
      <c r="J2381"/>
      <c r="K2381"/>
      <c r="L2381"/>
      <c r="M2381"/>
      <c r="N2381"/>
      <c r="O2381"/>
      <c r="P2381"/>
    </row>
    <row r="2382" spans="1:16" ht="16.5">
      <c r="A2382"/>
      <c r="B2382"/>
      <c r="C2382"/>
      <c r="D2382"/>
      <c r="E2382"/>
      <c r="F2382"/>
      <c r="G2382"/>
      <c r="H2382"/>
      <c r="I2382"/>
      <c r="J2382"/>
      <c r="K2382"/>
      <c r="L2382"/>
      <c r="M2382"/>
      <c r="N2382"/>
      <c r="O2382"/>
      <c r="P2382"/>
    </row>
    <row r="2383" spans="1:16" ht="16.5">
      <c r="A2383"/>
      <c r="B2383"/>
      <c r="C2383"/>
      <c r="D2383"/>
      <c r="E2383"/>
      <c r="F2383"/>
      <c r="G2383"/>
      <c r="H2383"/>
      <c r="I2383"/>
      <c r="J2383"/>
      <c r="K2383"/>
      <c r="L2383"/>
      <c r="M2383"/>
      <c r="N2383"/>
      <c r="O2383"/>
      <c r="P2383"/>
    </row>
    <row r="2384" spans="1:16" ht="16.5">
      <c r="A2384"/>
      <c r="B2384"/>
      <c r="C2384"/>
      <c r="D2384"/>
      <c r="E2384"/>
      <c r="F2384"/>
      <c r="G2384"/>
      <c r="H2384"/>
      <c r="I2384"/>
      <c r="J2384"/>
      <c r="K2384"/>
      <c r="L2384"/>
      <c r="M2384"/>
      <c r="N2384"/>
      <c r="O2384"/>
      <c r="P2384"/>
    </row>
    <row r="2385" spans="1:16" ht="16.5">
      <c r="A2385"/>
      <c r="B2385"/>
      <c r="C2385"/>
      <c r="D2385"/>
      <c r="E2385"/>
      <c r="F2385"/>
      <c r="G2385"/>
      <c r="H2385"/>
      <c r="I2385"/>
      <c r="J2385"/>
      <c r="K2385"/>
      <c r="L2385"/>
      <c r="M2385"/>
      <c r="N2385"/>
      <c r="O2385"/>
      <c r="P2385"/>
    </row>
    <row r="2386" spans="1:16" ht="16.5">
      <c r="A2386"/>
      <c r="B2386"/>
      <c r="C2386"/>
      <c r="D2386"/>
      <c r="E2386"/>
      <c r="F2386"/>
      <c r="G2386"/>
      <c r="H2386"/>
      <c r="I2386"/>
      <c r="J2386"/>
      <c r="K2386"/>
      <c r="L2386"/>
      <c r="M2386"/>
      <c r="N2386"/>
      <c r="O2386"/>
      <c r="P2386"/>
    </row>
    <row r="2387" spans="1:16" ht="16.5">
      <c r="A2387"/>
      <c r="B2387"/>
      <c r="C2387"/>
      <c r="D2387"/>
      <c r="E2387"/>
      <c r="F2387"/>
      <c r="G2387"/>
      <c r="H2387"/>
      <c r="I2387"/>
      <c r="J2387"/>
      <c r="K2387"/>
      <c r="L2387"/>
      <c r="M2387"/>
      <c r="N2387"/>
      <c r="O2387"/>
      <c r="P2387"/>
    </row>
    <row r="2388" spans="1:16" ht="16.5">
      <c r="A2388"/>
      <c r="B2388"/>
      <c r="C2388"/>
      <c r="D2388"/>
      <c r="E2388"/>
      <c r="F2388"/>
      <c r="G2388"/>
      <c r="H2388"/>
      <c r="I2388"/>
      <c r="J2388"/>
      <c r="K2388"/>
      <c r="L2388"/>
      <c r="M2388"/>
      <c r="N2388"/>
      <c r="O2388"/>
      <c r="P2388"/>
    </row>
    <row r="2389" spans="1:16" ht="16.5">
      <c r="A2389"/>
      <c r="B2389"/>
      <c r="C2389"/>
      <c r="D2389"/>
      <c r="E2389"/>
      <c r="F2389"/>
      <c r="G2389"/>
      <c r="H2389"/>
      <c r="I2389"/>
      <c r="J2389"/>
      <c r="K2389"/>
      <c r="L2389"/>
      <c r="M2389"/>
      <c r="N2389"/>
      <c r="O2389"/>
      <c r="P2389"/>
    </row>
    <row r="2390" spans="1:16" ht="16.5">
      <c r="A2390"/>
      <c r="B2390"/>
      <c r="C2390"/>
      <c r="D2390"/>
      <c r="E2390"/>
      <c r="F2390"/>
      <c r="G2390"/>
      <c r="H2390"/>
      <c r="I2390"/>
      <c r="J2390"/>
      <c r="K2390"/>
      <c r="L2390"/>
      <c r="M2390"/>
      <c r="N2390"/>
      <c r="O2390"/>
      <c r="P2390"/>
    </row>
    <row r="2391" spans="1:16" ht="16.5">
      <c r="A2391"/>
      <c r="B2391"/>
      <c r="C2391"/>
      <c r="D2391"/>
      <c r="E2391"/>
      <c r="F2391"/>
      <c r="G2391"/>
      <c r="H2391"/>
      <c r="I2391"/>
      <c r="J2391"/>
      <c r="K2391"/>
      <c r="L2391"/>
      <c r="M2391"/>
      <c r="N2391"/>
      <c r="O2391"/>
      <c r="P2391"/>
    </row>
    <row r="2392" spans="1:16" ht="16.5">
      <c r="A2392"/>
      <c r="B2392"/>
      <c r="C2392"/>
      <c r="D2392"/>
      <c r="E2392"/>
      <c r="F2392"/>
      <c r="G2392"/>
      <c r="H2392"/>
      <c r="I2392"/>
      <c r="J2392"/>
      <c r="K2392"/>
      <c r="L2392"/>
      <c r="M2392"/>
      <c r="N2392"/>
      <c r="O2392"/>
      <c r="P2392"/>
    </row>
    <row r="2393" spans="1:16" ht="16.5">
      <c r="A2393"/>
      <c r="B2393"/>
      <c r="C2393"/>
      <c r="D2393"/>
      <c r="E2393"/>
      <c r="F2393"/>
      <c r="G2393"/>
      <c r="H2393"/>
      <c r="I2393"/>
      <c r="J2393"/>
      <c r="K2393"/>
      <c r="L2393"/>
      <c r="M2393"/>
      <c r="N2393"/>
      <c r="O2393"/>
      <c r="P2393"/>
    </row>
    <row r="2394" spans="1:16" ht="16.5">
      <c r="A2394"/>
      <c r="B2394"/>
      <c r="C2394"/>
      <c r="D2394"/>
      <c r="E2394"/>
      <c r="F2394"/>
      <c r="G2394"/>
      <c r="H2394"/>
      <c r="I2394"/>
      <c r="J2394"/>
      <c r="K2394"/>
      <c r="L2394"/>
      <c r="M2394"/>
      <c r="N2394"/>
      <c r="O2394"/>
      <c r="P2394"/>
    </row>
    <row r="2395" spans="1:16" ht="16.5">
      <c r="A2395"/>
      <c r="B2395"/>
      <c r="C2395"/>
      <c r="D2395"/>
      <c r="E2395"/>
      <c r="F2395"/>
      <c r="G2395"/>
      <c r="H2395"/>
      <c r="I2395"/>
      <c r="J2395"/>
      <c r="K2395"/>
      <c r="L2395"/>
      <c r="M2395"/>
      <c r="N2395"/>
      <c r="O2395"/>
      <c r="P2395"/>
    </row>
    <row r="2396" spans="1:16" ht="16.5">
      <c r="A2396"/>
      <c r="B2396"/>
      <c r="C2396"/>
      <c r="D2396"/>
      <c r="E2396"/>
      <c r="F2396"/>
      <c r="G2396"/>
      <c r="H2396"/>
      <c r="I2396"/>
      <c r="J2396"/>
      <c r="K2396"/>
      <c r="L2396"/>
      <c r="M2396"/>
      <c r="N2396"/>
      <c r="O2396"/>
      <c r="P2396"/>
    </row>
    <row r="2397" spans="1:16" ht="16.5">
      <c r="A2397"/>
      <c r="B2397"/>
      <c r="C2397"/>
      <c r="D2397"/>
      <c r="E2397"/>
      <c r="F2397"/>
      <c r="G2397"/>
      <c r="H2397"/>
      <c r="I2397"/>
      <c r="J2397"/>
      <c r="K2397"/>
      <c r="L2397"/>
      <c r="M2397"/>
      <c r="N2397"/>
      <c r="O2397"/>
      <c r="P2397"/>
    </row>
    <row r="2398" spans="1:16" ht="16.5">
      <c r="A2398"/>
      <c r="B2398"/>
      <c r="C2398"/>
      <c r="D2398"/>
      <c r="E2398"/>
      <c r="F2398"/>
      <c r="G2398"/>
      <c r="H2398"/>
      <c r="I2398"/>
      <c r="J2398"/>
      <c r="K2398"/>
      <c r="L2398"/>
      <c r="M2398"/>
      <c r="N2398"/>
      <c r="O2398"/>
      <c r="P2398"/>
    </row>
    <row r="2399" spans="1:16" ht="16.5">
      <c r="A2399"/>
      <c r="B2399"/>
      <c r="C2399"/>
      <c r="D2399"/>
      <c r="E2399"/>
      <c r="F2399"/>
      <c r="G2399"/>
      <c r="H2399"/>
      <c r="I2399"/>
      <c r="J2399"/>
      <c r="K2399"/>
      <c r="L2399"/>
      <c r="M2399"/>
      <c r="N2399"/>
      <c r="O2399"/>
      <c r="P2399"/>
    </row>
    <row r="2400" spans="1:16" ht="16.5">
      <c r="A2400"/>
      <c r="B2400"/>
      <c r="C2400"/>
      <c r="D2400"/>
      <c r="E2400"/>
      <c r="F2400"/>
      <c r="G2400"/>
      <c r="H2400"/>
      <c r="I2400"/>
      <c r="J2400"/>
      <c r="K2400"/>
      <c r="L2400"/>
      <c r="M2400"/>
      <c r="N2400"/>
      <c r="O2400"/>
      <c r="P2400"/>
    </row>
    <row r="2401" spans="1:16" ht="16.5">
      <c r="A2401"/>
      <c r="B2401"/>
      <c r="C2401"/>
      <c r="D2401"/>
      <c r="E2401"/>
      <c r="F2401"/>
      <c r="G2401"/>
      <c r="H2401"/>
      <c r="I2401"/>
      <c r="J2401"/>
      <c r="K2401"/>
      <c r="L2401"/>
      <c r="M2401"/>
      <c r="N2401"/>
      <c r="O2401"/>
      <c r="P2401"/>
    </row>
    <row r="2402" spans="1:16" ht="16.5">
      <c r="A2402"/>
      <c r="B2402"/>
      <c r="C2402"/>
      <c r="D2402"/>
      <c r="E2402"/>
      <c r="F2402"/>
      <c r="G2402"/>
      <c r="H2402"/>
      <c r="I2402"/>
      <c r="J2402"/>
      <c r="K2402"/>
      <c r="L2402"/>
      <c r="M2402"/>
      <c r="N2402"/>
      <c r="O2402"/>
      <c r="P2402"/>
    </row>
    <row r="2403" spans="1:16" ht="16.5">
      <c r="A2403"/>
      <c r="B2403"/>
      <c r="C2403"/>
      <c r="D2403"/>
      <c r="E2403"/>
      <c r="F2403"/>
      <c r="G2403"/>
      <c r="H2403"/>
      <c r="I2403"/>
      <c r="J2403"/>
      <c r="K2403"/>
      <c r="L2403"/>
      <c r="M2403"/>
      <c r="N2403"/>
      <c r="O2403"/>
      <c r="P2403"/>
    </row>
    <row r="2404" spans="1:16" ht="16.5">
      <c r="A2404"/>
      <c r="B2404"/>
      <c r="C2404"/>
      <c r="D2404"/>
      <c r="E2404"/>
      <c r="F2404"/>
      <c r="G2404"/>
      <c r="H2404"/>
      <c r="I2404"/>
      <c r="J2404"/>
      <c r="K2404"/>
      <c r="L2404"/>
      <c r="M2404"/>
      <c r="N2404"/>
      <c r="O2404"/>
      <c r="P2404"/>
    </row>
    <row r="2405" spans="1:16" ht="16.5">
      <c r="A2405"/>
      <c r="B2405"/>
      <c r="C2405"/>
      <c r="D2405"/>
      <c r="E2405"/>
      <c r="F2405"/>
      <c r="G2405"/>
      <c r="H2405"/>
      <c r="I2405"/>
      <c r="J2405"/>
      <c r="K2405"/>
      <c r="L2405"/>
      <c r="M2405"/>
      <c r="N2405"/>
      <c r="O2405"/>
      <c r="P2405"/>
    </row>
    <row r="2406" spans="1:16" ht="16.5">
      <c r="A2406"/>
      <c r="B2406"/>
      <c r="C2406"/>
      <c r="D2406"/>
      <c r="E2406"/>
      <c r="F2406"/>
      <c r="G2406"/>
      <c r="H2406"/>
      <c r="I2406"/>
      <c r="J2406"/>
      <c r="K2406"/>
      <c r="L2406"/>
      <c r="M2406"/>
      <c r="N2406"/>
      <c r="O2406"/>
      <c r="P2406"/>
    </row>
    <row r="2407" spans="1:16" ht="16.5">
      <c r="A2407"/>
      <c r="B2407"/>
      <c r="C2407"/>
      <c r="D2407"/>
      <c r="E2407"/>
      <c r="F2407"/>
      <c r="G2407"/>
      <c r="H2407"/>
      <c r="I2407"/>
      <c r="J2407"/>
      <c r="K2407"/>
      <c r="L2407"/>
      <c r="M2407"/>
      <c r="N2407"/>
      <c r="O2407"/>
      <c r="P2407"/>
    </row>
    <row r="2408" spans="1:16" ht="16.5">
      <c r="A2408"/>
      <c r="B2408"/>
      <c r="C2408"/>
      <c r="D2408"/>
      <c r="E2408"/>
      <c r="F2408"/>
      <c r="G2408"/>
      <c r="H2408"/>
      <c r="I2408"/>
      <c r="J2408"/>
      <c r="K2408"/>
      <c r="L2408"/>
      <c r="M2408"/>
      <c r="N2408"/>
      <c r="O2408"/>
      <c r="P2408"/>
    </row>
    <row r="2409" spans="1:16" ht="16.5">
      <c r="A2409"/>
      <c r="B2409"/>
      <c r="C2409"/>
      <c r="D2409"/>
      <c r="E2409"/>
      <c r="F2409"/>
      <c r="G2409"/>
      <c r="H2409"/>
      <c r="I2409"/>
      <c r="J2409"/>
      <c r="K2409"/>
      <c r="L2409"/>
      <c r="M2409"/>
      <c r="N2409"/>
      <c r="O2409"/>
      <c r="P2409"/>
    </row>
    <row r="2410" spans="1:16" ht="16.5">
      <c r="A2410"/>
      <c r="B2410"/>
      <c r="C2410"/>
      <c r="D2410"/>
      <c r="E2410"/>
      <c r="F2410"/>
      <c r="G2410"/>
      <c r="H2410"/>
      <c r="I2410"/>
      <c r="J2410"/>
      <c r="K2410"/>
      <c r="L2410"/>
      <c r="M2410"/>
      <c r="N2410"/>
      <c r="O2410"/>
      <c r="P2410"/>
    </row>
    <row r="2411" spans="1:16" ht="16.5">
      <c r="A2411"/>
      <c r="B2411"/>
      <c r="C2411"/>
      <c r="D2411"/>
      <c r="E2411"/>
      <c r="F2411"/>
      <c r="G2411"/>
      <c r="H2411"/>
      <c r="I2411"/>
      <c r="J2411"/>
      <c r="K2411"/>
      <c r="L2411"/>
      <c r="M2411"/>
      <c r="N2411"/>
      <c r="O2411"/>
      <c r="P2411"/>
    </row>
    <row r="2412" spans="1:16" ht="16.5">
      <c r="A2412"/>
      <c r="B2412"/>
      <c r="C2412"/>
      <c r="D2412"/>
      <c r="E2412"/>
      <c r="F2412"/>
      <c r="G2412"/>
      <c r="H2412"/>
      <c r="I2412"/>
      <c r="J2412"/>
      <c r="K2412"/>
      <c r="L2412"/>
      <c r="M2412"/>
      <c r="N2412"/>
      <c r="O2412"/>
      <c r="P2412"/>
    </row>
    <row r="2413" spans="1:16" ht="16.5">
      <c r="A2413"/>
      <c r="B2413"/>
      <c r="C2413"/>
      <c r="D2413"/>
      <c r="E2413"/>
      <c r="F2413"/>
      <c r="G2413"/>
      <c r="H2413"/>
      <c r="I2413"/>
      <c r="J2413"/>
      <c r="K2413"/>
      <c r="L2413"/>
      <c r="M2413"/>
      <c r="N2413"/>
      <c r="O2413"/>
      <c r="P2413"/>
    </row>
    <row r="2414" spans="1:16" ht="16.5">
      <c r="A2414"/>
      <c r="B2414"/>
      <c r="C2414"/>
      <c r="D2414"/>
      <c r="E2414"/>
      <c r="F2414"/>
      <c r="G2414"/>
      <c r="H2414"/>
      <c r="I2414"/>
      <c r="J2414"/>
      <c r="K2414"/>
      <c r="L2414"/>
      <c r="M2414"/>
      <c r="N2414"/>
      <c r="O2414"/>
      <c r="P2414"/>
    </row>
    <row r="2415" spans="1:16" ht="16.5">
      <c r="A2415"/>
      <c r="B2415"/>
      <c r="C2415"/>
      <c r="D2415"/>
      <c r="E2415"/>
      <c r="F2415"/>
      <c r="G2415"/>
      <c r="H2415"/>
      <c r="I2415"/>
      <c r="J2415"/>
      <c r="K2415"/>
      <c r="L2415"/>
      <c r="M2415"/>
      <c r="N2415"/>
      <c r="O2415"/>
      <c r="P2415"/>
    </row>
    <row r="2416" spans="1:16" ht="16.5">
      <c r="A2416"/>
      <c r="B2416"/>
      <c r="C2416"/>
      <c r="D2416"/>
      <c r="E2416"/>
      <c r="F2416"/>
      <c r="G2416"/>
      <c r="H2416"/>
      <c r="I2416"/>
      <c r="J2416"/>
      <c r="K2416"/>
      <c r="L2416"/>
      <c r="M2416"/>
      <c r="N2416"/>
      <c r="O2416"/>
      <c r="P2416"/>
    </row>
    <row r="2417" spans="1:16" ht="16.5">
      <c r="A2417"/>
      <c r="B2417"/>
      <c r="C2417"/>
      <c r="D2417"/>
      <c r="E2417"/>
      <c r="F2417"/>
      <c r="G2417"/>
      <c r="H2417"/>
      <c r="I2417"/>
      <c r="J2417"/>
      <c r="K2417"/>
      <c r="L2417"/>
      <c r="M2417"/>
      <c r="N2417"/>
      <c r="O2417"/>
      <c r="P2417"/>
    </row>
    <row r="2418" spans="1:16" ht="16.5">
      <c r="A2418"/>
      <c r="B2418"/>
      <c r="C2418"/>
      <c r="D2418"/>
      <c r="E2418"/>
      <c r="F2418"/>
      <c r="G2418"/>
      <c r="H2418"/>
      <c r="I2418"/>
      <c r="J2418"/>
      <c r="K2418"/>
      <c r="L2418"/>
      <c r="M2418"/>
      <c r="N2418"/>
      <c r="O2418"/>
      <c r="P2418"/>
    </row>
    <row r="2419" spans="1:16" ht="16.5">
      <c r="A2419"/>
      <c r="B2419"/>
      <c r="C2419"/>
      <c r="D2419"/>
      <c r="E2419"/>
      <c r="F2419"/>
      <c r="G2419"/>
      <c r="H2419"/>
      <c r="I2419"/>
      <c r="J2419"/>
      <c r="K2419"/>
      <c r="L2419"/>
      <c r="M2419"/>
      <c r="N2419"/>
      <c r="O2419"/>
      <c r="P2419"/>
    </row>
    <row r="2420" spans="1:16" ht="16.5">
      <c r="A2420"/>
      <c r="B2420"/>
      <c r="C2420"/>
      <c r="D2420"/>
      <c r="E2420"/>
      <c r="F2420"/>
      <c r="G2420"/>
      <c r="H2420"/>
      <c r="I2420"/>
      <c r="J2420"/>
      <c r="K2420"/>
      <c r="L2420"/>
      <c r="M2420"/>
      <c r="N2420"/>
      <c r="O2420"/>
      <c r="P2420"/>
    </row>
    <row r="2421" spans="1:16" ht="16.5">
      <c r="A2421"/>
      <c r="B2421"/>
      <c r="C2421"/>
      <c r="D2421"/>
      <c r="E2421"/>
      <c r="F2421"/>
      <c r="G2421"/>
      <c r="H2421"/>
      <c r="I2421"/>
      <c r="J2421"/>
      <c r="K2421"/>
      <c r="L2421"/>
      <c r="M2421"/>
      <c r="N2421"/>
      <c r="O2421"/>
      <c r="P2421"/>
    </row>
    <row r="2422" spans="1:16" ht="16.5">
      <c r="A2422"/>
      <c r="B2422"/>
      <c r="C2422"/>
      <c r="D2422"/>
      <c r="E2422"/>
      <c r="F2422"/>
      <c r="G2422"/>
      <c r="H2422"/>
      <c r="I2422"/>
      <c r="J2422"/>
      <c r="K2422"/>
      <c r="L2422"/>
      <c r="M2422"/>
      <c r="N2422"/>
      <c r="O2422"/>
      <c r="P2422"/>
    </row>
    <row r="2423" spans="1:16" ht="16.5">
      <c r="A2423"/>
      <c r="B2423"/>
      <c r="C2423"/>
      <c r="D2423"/>
      <c r="E2423"/>
      <c r="F2423"/>
      <c r="G2423"/>
      <c r="H2423"/>
      <c r="I2423"/>
      <c r="J2423"/>
      <c r="K2423"/>
      <c r="L2423"/>
      <c r="M2423"/>
      <c r="N2423"/>
      <c r="O2423"/>
      <c r="P2423"/>
    </row>
    <row r="2424" spans="1:16" ht="16.5">
      <c r="A2424"/>
      <c r="B2424"/>
      <c r="C2424"/>
      <c r="D2424"/>
      <c r="E2424"/>
      <c r="F2424"/>
      <c r="G2424"/>
      <c r="H2424"/>
      <c r="I2424"/>
      <c r="J2424"/>
      <c r="K2424"/>
      <c r="L2424"/>
      <c r="M2424"/>
      <c r="N2424"/>
      <c r="O2424"/>
      <c r="P2424"/>
    </row>
    <row r="2425" spans="1:16" ht="16.5">
      <c r="A2425"/>
      <c r="B2425"/>
      <c r="C2425"/>
      <c r="D2425"/>
      <c r="E2425"/>
      <c r="F2425"/>
      <c r="G2425"/>
      <c r="H2425"/>
      <c r="I2425"/>
      <c r="J2425"/>
      <c r="K2425"/>
      <c r="L2425"/>
      <c r="M2425"/>
      <c r="N2425"/>
      <c r="O2425"/>
      <c r="P2425"/>
    </row>
    <row r="2426" spans="1:16" ht="16.5">
      <c r="A2426"/>
      <c r="B2426"/>
      <c r="C2426"/>
      <c r="D2426"/>
      <c r="E2426"/>
      <c r="F2426"/>
      <c r="G2426"/>
      <c r="H2426"/>
      <c r="I2426"/>
      <c r="J2426"/>
      <c r="K2426"/>
      <c r="L2426"/>
      <c r="M2426"/>
      <c r="N2426"/>
      <c r="O2426"/>
      <c r="P2426"/>
    </row>
    <row r="2427" spans="1:16" ht="16.5">
      <c r="A2427"/>
      <c r="B2427"/>
      <c r="C2427"/>
      <c r="D2427"/>
      <c r="E2427"/>
      <c r="F2427"/>
      <c r="G2427"/>
      <c r="H2427"/>
      <c r="I2427"/>
      <c r="J2427"/>
      <c r="K2427"/>
      <c r="L2427"/>
      <c r="M2427"/>
      <c r="N2427"/>
      <c r="O2427"/>
      <c r="P2427"/>
    </row>
    <row r="2428" spans="1:16" ht="16.5">
      <c r="A2428"/>
      <c r="B2428"/>
      <c r="C2428"/>
      <c r="D2428"/>
      <c r="E2428"/>
      <c r="F2428"/>
      <c r="G2428"/>
      <c r="H2428"/>
      <c r="I2428"/>
      <c r="J2428"/>
      <c r="K2428"/>
      <c r="L2428"/>
      <c r="M2428"/>
      <c r="N2428"/>
      <c r="O2428"/>
      <c r="P2428"/>
    </row>
    <row r="2429" spans="1:16" ht="16.5">
      <c r="A2429"/>
      <c r="B2429"/>
      <c r="C2429"/>
      <c r="D2429"/>
      <c r="E2429"/>
      <c r="F2429"/>
      <c r="G2429"/>
      <c r="H2429"/>
      <c r="I2429"/>
      <c r="J2429"/>
      <c r="K2429"/>
      <c r="L2429"/>
      <c r="M2429"/>
      <c r="N2429"/>
      <c r="O2429"/>
      <c r="P2429"/>
    </row>
    <row r="2430" spans="1:16" ht="16.5">
      <c r="A2430"/>
      <c r="B2430"/>
      <c r="C2430"/>
      <c r="D2430"/>
      <c r="E2430"/>
      <c r="F2430"/>
      <c r="G2430"/>
      <c r="H2430"/>
      <c r="I2430"/>
      <c r="J2430"/>
      <c r="K2430"/>
      <c r="L2430"/>
      <c r="M2430"/>
      <c r="N2430"/>
      <c r="O2430"/>
      <c r="P2430"/>
    </row>
    <row r="2431" spans="1:16" ht="16.5">
      <c r="A2431"/>
      <c r="B2431"/>
      <c r="C2431"/>
      <c r="D2431"/>
      <c r="E2431"/>
      <c r="F2431"/>
      <c r="G2431"/>
      <c r="H2431"/>
      <c r="I2431"/>
      <c r="J2431"/>
      <c r="K2431"/>
      <c r="L2431"/>
      <c r="M2431"/>
      <c r="N2431"/>
      <c r="O2431"/>
      <c r="P2431"/>
    </row>
    <row r="2432" spans="1:16" ht="16.5">
      <c r="A2432"/>
      <c r="B2432"/>
      <c r="C2432"/>
      <c r="D2432"/>
      <c r="E2432"/>
      <c r="F2432"/>
      <c r="G2432"/>
      <c r="H2432"/>
      <c r="I2432"/>
      <c r="J2432"/>
      <c r="K2432"/>
      <c r="L2432"/>
      <c r="M2432"/>
      <c r="N2432"/>
      <c r="O2432"/>
      <c r="P2432"/>
    </row>
    <row r="2433" spans="1:16" ht="16.5">
      <c r="A2433"/>
      <c r="B2433"/>
      <c r="C2433"/>
      <c r="D2433"/>
      <c r="E2433"/>
      <c r="F2433"/>
      <c r="G2433"/>
      <c r="H2433"/>
      <c r="I2433"/>
      <c r="J2433"/>
      <c r="K2433"/>
      <c r="L2433"/>
      <c r="M2433"/>
      <c r="N2433"/>
      <c r="O2433"/>
      <c r="P2433"/>
    </row>
    <row r="2434" spans="1:16" ht="16.5">
      <c r="A2434"/>
      <c r="B2434"/>
      <c r="C2434"/>
      <c r="D2434"/>
      <c r="E2434"/>
      <c r="F2434"/>
      <c r="G2434"/>
      <c r="H2434"/>
      <c r="I2434"/>
      <c r="J2434"/>
      <c r="K2434"/>
      <c r="L2434"/>
      <c r="M2434"/>
      <c r="N2434"/>
      <c r="O2434"/>
      <c r="P2434"/>
    </row>
    <row r="2435" spans="1:16" ht="16.5">
      <c r="A2435"/>
      <c r="B2435"/>
      <c r="C2435"/>
      <c r="D2435"/>
      <c r="E2435"/>
      <c r="F2435"/>
      <c r="G2435"/>
      <c r="H2435"/>
      <c r="I2435"/>
      <c r="J2435"/>
      <c r="K2435"/>
      <c r="L2435"/>
      <c r="M2435"/>
      <c r="N2435"/>
      <c r="O2435"/>
      <c r="P2435"/>
    </row>
    <row r="2436" spans="1:16" ht="16.5">
      <c r="A2436"/>
      <c r="B2436"/>
      <c r="C2436"/>
      <c r="D2436"/>
      <c r="E2436"/>
      <c r="F2436"/>
      <c r="G2436"/>
      <c r="H2436"/>
      <c r="I2436"/>
      <c r="J2436"/>
      <c r="K2436"/>
      <c r="L2436"/>
      <c r="M2436"/>
      <c r="N2436"/>
      <c r="O2436"/>
      <c r="P2436"/>
    </row>
    <row r="2437" spans="1:16" ht="16.5">
      <c r="A2437"/>
      <c r="B2437"/>
      <c r="C2437"/>
      <c r="D2437"/>
      <c r="E2437"/>
      <c r="F2437"/>
      <c r="G2437"/>
      <c r="H2437"/>
      <c r="I2437"/>
      <c r="J2437"/>
      <c r="K2437"/>
      <c r="L2437"/>
      <c r="M2437"/>
      <c r="N2437"/>
      <c r="O2437"/>
      <c r="P2437"/>
    </row>
    <row r="2438" spans="1:16" ht="16.5">
      <c r="A2438"/>
      <c r="B2438"/>
      <c r="C2438"/>
      <c r="D2438"/>
      <c r="E2438"/>
      <c r="F2438"/>
      <c r="G2438"/>
      <c r="H2438"/>
      <c r="I2438"/>
      <c r="J2438"/>
      <c r="K2438"/>
      <c r="L2438"/>
      <c r="M2438"/>
      <c r="N2438"/>
      <c r="O2438"/>
      <c r="P2438"/>
    </row>
    <row r="2439" spans="1:16" ht="16.5">
      <c r="A2439"/>
      <c r="B2439"/>
      <c r="C2439"/>
      <c r="D2439"/>
      <c r="E2439"/>
      <c r="F2439"/>
      <c r="G2439"/>
      <c r="H2439"/>
      <c r="I2439"/>
      <c r="J2439"/>
      <c r="K2439"/>
      <c r="L2439"/>
      <c r="M2439"/>
      <c r="N2439"/>
      <c r="O2439"/>
      <c r="P2439"/>
    </row>
    <row r="2440" spans="1:16" ht="16.5">
      <c r="A2440"/>
      <c r="B2440"/>
      <c r="C2440"/>
      <c r="D2440"/>
      <c r="E2440"/>
      <c r="F2440"/>
      <c r="G2440"/>
      <c r="H2440"/>
      <c r="I2440"/>
      <c r="J2440"/>
      <c r="K2440"/>
      <c r="L2440"/>
      <c r="M2440"/>
      <c r="N2440"/>
      <c r="O2440"/>
      <c r="P2440"/>
    </row>
    <row r="2441" spans="1:16" ht="16.5">
      <c r="A2441"/>
      <c r="B2441"/>
      <c r="C2441"/>
      <c r="D2441"/>
      <c r="E2441"/>
      <c r="F2441"/>
      <c r="G2441"/>
      <c r="H2441"/>
      <c r="I2441"/>
      <c r="J2441"/>
      <c r="K2441"/>
      <c r="L2441"/>
      <c r="M2441"/>
      <c r="N2441"/>
      <c r="O2441"/>
      <c r="P2441"/>
    </row>
    <row r="2442" spans="1:16" ht="16.5">
      <c r="A2442"/>
      <c r="B2442"/>
      <c r="C2442"/>
      <c r="D2442"/>
      <c r="E2442"/>
      <c r="F2442"/>
      <c r="G2442"/>
      <c r="H2442"/>
      <c r="I2442"/>
      <c r="J2442"/>
      <c r="K2442"/>
      <c r="L2442"/>
      <c r="M2442"/>
      <c r="N2442"/>
      <c r="O2442"/>
      <c r="P2442"/>
    </row>
    <row r="2443" spans="1:16" ht="16.5">
      <c r="A2443"/>
      <c r="B2443"/>
      <c r="C2443"/>
      <c r="D2443"/>
      <c r="E2443"/>
      <c r="F2443"/>
      <c r="G2443"/>
      <c r="H2443"/>
      <c r="I2443"/>
      <c r="J2443"/>
      <c r="K2443"/>
      <c r="L2443"/>
      <c r="M2443"/>
      <c r="N2443"/>
      <c r="O2443"/>
      <c r="P2443"/>
    </row>
    <row r="2444" spans="1:16" ht="16.5">
      <c r="A2444"/>
      <c r="B2444"/>
      <c r="C2444"/>
      <c r="D2444"/>
      <c r="E2444"/>
      <c r="F2444"/>
      <c r="G2444"/>
      <c r="H2444"/>
      <c r="I2444"/>
      <c r="J2444"/>
      <c r="K2444"/>
      <c r="L2444"/>
      <c r="M2444"/>
      <c r="N2444"/>
      <c r="O2444"/>
      <c r="P2444"/>
    </row>
    <row r="2445" spans="1:16" ht="16.5">
      <c r="A2445"/>
      <c r="B2445"/>
      <c r="C2445"/>
      <c r="D2445"/>
      <c r="E2445"/>
      <c r="F2445"/>
      <c r="G2445"/>
      <c r="H2445"/>
      <c r="I2445"/>
      <c r="J2445"/>
      <c r="K2445"/>
      <c r="L2445"/>
      <c r="M2445"/>
      <c r="N2445"/>
      <c r="O2445"/>
      <c r="P2445"/>
    </row>
    <row r="2446" spans="1:16" ht="16.5">
      <c r="A2446"/>
      <c r="B2446"/>
      <c r="C2446"/>
      <c r="D2446"/>
      <c r="E2446"/>
      <c r="F2446"/>
      <c r="G2446"/>
      <c r="H2446"/>
      <c r="I2446"/>
      <c r="J2446"/>
      <c r="K2446"/>
      <c r="L2446"/>
      <c r="M2446"/>
      <c r="N2446"/>
      <c r="O2446"/>
      <c r="P2446"/>
    </row>
    <row r="2447" spans="1:16" ht="16.5">
      <c r="A2447"/>
      <c r="B2447"/>
      <c r="C2447"/>
      <c r="D2447"/>
      <c r="E2447"/>
      <c r="F2447"/>
      <c r="G2447"/>
      <c r="H2447"/>
      <c r="I2447"/>
      <c r="J2447"/>
      <c r="K2447"/>
      <c r="L2447"/>
      <c r="M2447"/>
      <c r="N2447"/>
      <c r="O2447"/>
      <c r="P2447"/>
    </row>
    <row r="2448" spans="1:16" ht="16.5">
      <c r="A2448"/>
      <c r="B2448"/>
      <c r="C2448"/>
      <c r="D2448"/>
      <c r="E2448"/>
      <c r="F2448"/>
      <c r="G2448"/>
      <c r="H2448"/>
      <c r="I2448"/>
      <c r="J2448"/>
      <c r="K2448"/>
      <c r="L2448"/>
      <c r="M2448"/>
      <c r="N2448"/>
      <c r="O2448"/>
      <c r="P2448"/>
    </row>
    <row r="2449" spans="1:16" ht="16.5">
      <c r="A2449"/>
      <c r="B2449"/>
      <c r="C2449"/>
      <c r="D2449"/>
      <c r="E2449"/>
      <c r="F2449"/>
      <c r="G2449"/>
      <c r="H2449"/>
      <c r="I2449"/>
      <c r="J2449"/>
      <c r="K2449"/>
      <c r="L2449"/>
      <c r="M2449"/>
      <c r="N2449"/>
      <c r="O2449"/>
      <c r="P2449"/>
    </row>
    <row r="2450" spans="1:16" ht="16.5">
      <c r="A2450"/>
      <c r="B2450"/>
      <c r="C2450"/>
      <c r="D2450"/>
      <c r="E2450"/>
      <c r="F2450"/>
      <c r="G2450"/>
      <c r="H2450"/>
      <c r="I2450"/>
      <c r="J2450"/>
      <c r="K2450"/>
      <c r="L2450"/>
      <c r="M2450"/>
      <c r="N2450"/>
      <c r="O2450"/>
      <c r="P2450"/>
    </row>
    <row r="2451" spans="1:16" ht="16.5">
      <c r="A2451"/>
      <c r="B2451"/>
      <c r="C2451"/>
      <c r="D2451"/>
      <c r="E2451"/>
      <c r="F2451"/>
      <c r="G2451"/>
      <c r="H2451"/>
      <c r="I2451"/>
      <c r="J2451"/>
      <c r="K2451"/>
      <c r="L2451"/>
      <c r="M2451"/>
      <c r="N2451"/>
      <c r="O2451"/>
      <c r="P2451"/>
    </row>
    <row r="2452" spans="1:16" ht="16.5">
      <c r="A2452"/>
      <c r="B2452"/>
      <c r="C2452"/>
      <c r="D2452"/>
      <c r="E2452"/>
      <c r="F2452"/>
      <c r="G2452"/>
      <c r="H2452"/>
      <c r="I2452"/>
      <c r="J2452"/>
      <c r="K2452"/>
      <c r="L2452"/>
      <c r="M2452"/>
      <c r="N2452"/>
      <c r="O2452"/>
      <c r="P2452"/>
    </row>
    <row r="2453" spans="1:16" ht="16.5">
      <c r="A2453"/>
      <c r="B2453"/>
      <c r="C2453"/>
      <c r="D2453"/>
      <c r="E2453"/>
      <c r="F2453"/>
      <c r="G2453"/>
      <c r="H2453"/>
      <c r="I2453"/>
      <c r="J2453"/>
      <c r="K2453"/>
      <c r="L2453"/>
      <c r="M2453"/>
      <c r="N2453"/>
      <c r="O2453"/>
      <c r="P2453"/>
    </row>
    <row r="2454" spans="1:16" ht="16.5">
      <c r="A2454"/>
      <c r="B2454"/>
      <c r="C2454"/>
      <c r="D2454"/>
      <c r="E2454"/>
      <c r="F2454"/>
      <c r="G2454"/>
      <c r="H2454"/>
      <c r="I2454"/>
      <c r="J2454"/>
      <c r="K2454"/>
      <c r="L2454"/>
      <c r="M2454"/>
      <c r="N2454"/>
      <c r="O2454"/>
      <c r="P2454"/>
    </row>
    <row r="2455" spans="1:16" ht="16.5">
      <c r="A2455"/>
      <c r="B2455"/>
      <c r="C2455"/>
      <c r="D2455"/>
      <c r="E2455"/>
      <c r="F2455"/>
      <c r="G2455"/>
      <c r="H2455"/>
      <c r="I2455"/>
      <c r="J2455"/>
      <c r="K2455"/>
      <c r="L2455"/>
      <c r="M2455"/>
      <c r="N2455"/>
      <c r="O2455"/>
      <c r="P2455"/>
    </row>
    <row r="2456" spans="1:16" ht="16.5">
      <c r="A2456"/>
      <c r="B2456"/>
      <c r="C2456"/>
      <c r="D2456"/>
      <c r="E2456"/>
      <c r="F2456"/>
      <c r="G2456"/>
      <c r="H2456"/>
      <c r="I2456"/>
      <c r="J2456"/>
      <c r="K2456"/>
      <c r="L2456"/>
      <c r="M2456"/>
      <c r="N2456"/>
      <c r="O2456"/>
      <c r="P2456"/>
    </row>
    <row r="2457" spans="1:16" ht="16.5">
      <c r="A2457"/>
      <c r="B2457"/>
      <c r="C2457"/>
      <c r="D2457"/>
      <c r="E2457"/>
      <c r="F2457"/>
      <c r="G2457"/>
      <c r="H2457"/>
      <c r="I2457"/>
      <c r="J2457"/>
      <c r="K2457"/>
      <c r="L2457"/>
      <c r="M2457"/>
      <c r="N2457"/>
      <c r="O2457"/>
      <c r="P2457"/>
    </row>
    <row r="2458" spans="1:16" ht="16.5">
      <c r="A2458"/>
      <c r="B2458"/>
      <c r="C2458"/>
      <c r="D2458"/>
      <c r="E2458"/>
      <c r="F2458"/>
      <c r="G2458"/>
      <c r="H2458"/>
      <c r="I2458"/>
      <c r="J2458"/>
      <c r="K2458"/>
      <c r="L2458"/>
      <c r="M2458"/>
      <c r="N2458"/>
      <c r="O2458"/>
      <c r="P2458"/>
    </row>
    <row r="2459" spans="1:16" ht="16.5">
      <c r="A2459"/>
      <c r="B2459"/>
      <c r="C2459"/>
      <c r="D2459"/>
      <c r="E2459"/>
      <c r="F2459"/>
      <c r="G2459"/>
      <c r="H2459"/>
      <c r="I2459"/>
      <c r="J2459"/>
      <c r="K2459"/>
      <c r="L2459"/>
      <c r="M2459"/>
      <c r="N2459"/>
      <c r="O2459"/>
      <c r="P2459"/>
    </row>
    <row r="2460" spans="1:16" ht="16.5">
      <c r="A2460"/>
      <c r="B2460"/>
      <c r="C2460"/>
      <c r="D2460"/>
      <c r="E2460"/>
      <c r="F2460"/>
      <c r="G2460"/>
      <c r="H2460"/>
      <c r="I2460"/>
      <c r="J2460"/>
      <c r="K2460"/>
      <c r="L2460"/>
      <c r="M2460"/>
      <c r="N2460"/>
      <c r="O2460"/>
      <c r="P2460"/>
    </row>
    <row r="2461" spans="1:16" ht="16.5">
      <c r="A2461"/>
      <c r="B2461"/>
      <c r="C2461"/>
      <c r="D2461"/>
      <c r="E2461"/>
      <c r="F2461"/>
      <c r="G2461"/>
      <c r="H2461"/>
      <c r="I2461"/>
      <c r="J2461"/>
      <c r="K2461"/>
      <c r="L2461"/>
      <c r="M2461"/>
      <c r="N2461"/>
      <c r="O2461"/>
      <c r="P2461"/>
    </row>
    <row r="2462" spans="1:16" ht="16.5">
      <c r="A2462"/>
      <c r="B2462"/>
      <c r="C2462"/>
      <c r="D2462"/>
      <c r="E2462"/>
      <c r="F2462"/>
      <c r="G2462"/>
      <c r="H2462"/>
      <c r="I2462"/>
      <c r="J2462"/>
      <c r="K2462"/>
      <c r="L2462"/>
      <c r="M2462"/>
      <c r="N2462"/>
      <c r="O2462"/>
      <c r="P2462"/>
    </row>
    <row r="2463" spans="1:16" ht="16.5">
      <c r="A2463"/>
      <c r="B2463"/>
      <c r="C2463"/>
      <c r="D2463"/>
      <c r="E2463"/>
      <c r="F2463"/>
      <c r="G2463"/>
      <c r="H2463"/>
      <c r="I2463"/>
      <c r="J2463"/>
      <c r="K2463"/>
      <c r="L2463"/>
      <c r="M2463"/>
      <c r="N2463"/>
      <c r="O2463"/>
      <c r="P2463"/>
    </row>
    <row r="2464" spans="1:16" ht="16.5">
      <c r="A2464"/>
      <c r="B2464"/>
      <c r="C2464"/>
      <c r="D2464"/>
      <c r="E2464"/>
      <c r="F2464"/>
      <c r="G2464"/>
      <c r="H2464"/>
      <c r="I2464"/>
      <c r="J2464"/>
      <c r="K2464"/>
      <c r="L2464"/>
      <c r="M2464"/>
      <c r="N2464"/>
      <c r="O2464"/>
      <c r="P2464"/>
    </row>
    <row r="2465" spans="1:16" ht="16.5">
      <c r="A2465"/>
      <c r="B2465"/>
      <c r="C2465"/>
      <c r="D2465"/>
      <c r="E2465"/>
      <c r="F2465"/>
      <c r="G2465"/>
      <c r="H2465"/>
      <c r="I2465"/>
      <c r="J2465"/>
      <c r="K2465"/>
      <c r="L2465"/>
      <c r="M2465"/>
      <c r="N2465"/>
      <c r="O2465"/>
      <c r="P2465"/>
    </row>
    <row r="2466" spans="1:16" ht="16.5">
      <c r="A2466"/>
      <c r="B2466"/>
      <c r="C2466"/>
      <c r="D2466"/>
      <c r="E2466"/>
      <c r="F2466"/>
      <c r="G2466"/>
      <c r="H2466"/>
      <c r="I2466"/>
      <c r="J2466"/>
      <c r="K2466"/>
      <c r="L2466"/>
      <c r="M2466"/>
      <c r="N2466"/>
      <c r="O2466"/>
      <c r="P2466"/>
    </row>
    <row r="2467" spans="1:16" ht="16.5">
      <c r="A2467"/>
      <c r="B2467"/>
      <c r="C2467"/>
      <c r="D2467"/>
      <c r="E2467"/>
      <c r="F2467"/>
      <c r="G2467"/>
      <c r="H2467"/>
      <c r="I2467"/>
      <c r="J2467"/>
      <c r="K2467"/>
      <c r="L2467"/>
      <c r="M2467"/>
      <c r="N2467"/>
      <c r="O2467"/>
      <c r="P2467"/>
    </row>
    <row r="2468" spans="1:16" ht="16.5">
      <c r="A2468"/>
      <c r="B2468"/>
      <c r="C2468"/>
      <c r="D2468"/>
      <c r="E2468"/>
      <c r="F2468"/>
      <c r="G2468"/>
      <c r="H2468"/>
      <c r="I2468"/>
      <c r="J2468"/>
      <c r="K2468"/>
      <c r="L2468"/>
      <c r="M2468"/>
      <c r="N2468"/>
      <c r="O2468"/>
      <c r="P2468"/>
    </row>
    <row r="2469" spans="1:16" ht="16.5">
      <c r="A2469"/>
      <c r="B2469"/>
      <c r="C2469"/>
      <c r="D2469"/>
      <c r="E2469"/>
      <c r="F2469"/>
      <c r="G2469"/>
      <c r="H2469"/>
      <c r="I2469"/>
      <c r="J2469"/>
      <c r="K2469"/>
      <c r="L2469"/>
      <c r="M2469"/>
      <c r="N2469"/>
      <c r="O2469"/>
      <c r="P2469"/>
    </row>
    <row r="2470" spans="1:16" ht="16.5">
      <c r="A2470"/>
      <c r="B2470"/>
      <c r="C2470"/>
      <c r="D2470"/>
      <c r="E2470"/>
      <c r="F2470"/>
      <c r="G2470"/>
      <c r="H2470"/>
      <c r="I2470"/>
      <c r="J2470"/>
      <c r="K2470"/>
      <c r="L2470"/>
      <c r="M2470"/>
      <c r="N2470"/>
      <c r="O2470"/>
      <c r="P2470"/>
    </row>
    <row r="2471" spans="1:16" ht="16.5">
      <c r="A2471"/>
      <c r="B2471"/>
      <c r="C2471"/>
      <c r="D2471"/>
      <c r="E2471"/>
      <c r="F2471"/>
      <c r="G2471"/>
      <c r="H2471"/>
      <c r="I2471"/>
      <c r="J2471"/>
      <c r="K2471"/>
      <c r="L2471"/>
      <c r="M2471"/>
      <c r="N2471"/>
      <c r="O2471"/>
      <c r="P2471"/>
    </row>
    <row r="2472" spans="1:16" ht="16.5">
      <c r="A2472"/>
      <c r="B2472"/>
      <c r="C2472"/>
      <c r="D2472"/>
      <c r="E2472"/>
      <c r="F2472"/>
      <c r="G2472"/>
      <c r="H2472"/>
      <c r="I2472"/>
      <c r="J2472"/>
      <c r="K2472"/>
      <c r="L2472"/>
      <c r="M2472"/>
      <c r="N2472"/>
      <c r="O2472"/>
      <c r="P2472"/>
    </row>
    <row r="2473" spans="1:16" ht="16.5">
      <c r="A2473"/>
      <c r="B2473"/>
      <c r="C2473"/>
      <c r="D2473"/>
      <c r="E2473"/>
      <c r="F2473"/>
      <c r="G2473"/>
      <c r="H2473"/>
      <c r="I2473"/>
      <c r="J2473"/>
      <c r="K2473"/>
      <c r="L2473"/>
      <c r="M2473"/>
      <c r="N2473"/>
      <c r="O2473"/>
      <c r="P2473"/>
    </row>
    <row r="2474" spans="1:16" ht="16.5">
      <c r="A2474"/>
      <c r="B2474"/>
      <c r="C2474"/>
      <c r="D2474"/>
      <c r="E2474"/>
      <c r="F2474"/>
      <c r="G2474"/>
      <c r="H2474"/>
      <c r="I2474"/>
      <c r="J2474"/>
      <c r="K2474"/>
      <c r="L2474"/>
      <c r="M2474"/>
      <c r="N2474"/>
      <c r="O2474"/>
      <c r="P2474"/>
    </row>
    <row r="2475" spans="1:16" ht="16.5">
      <c r="A2475"/>
      <c r="B2475"/>
      <c r="C2475"/>
      <c r="D2475"/>
      <c r="E2475"/>
      <c r="F2475"/>
      <c r="G2475"/>
      <c r="H2475"/>
      <c r="I2475"/>
      <c r="J2475"/>
      <c r="K2475"/>
      <c r="L2475"/>
      <c r="M2475"/>
      <c r="N2475"/>
      <c r="O2475"/>
      <c r="P2475"/>
    </row>
    <row r="2476" spans="1:16" ht="16.5">
      <c r="A2476"/>
      <c r="B2476"/>
      <c r="C2476"/>
      <c r="D2476"/>
      <c r="E2476"/>
      <c r="F2476"/>
      <c r="G2476"/>
      <c r="H2476"/>
      <c r="I2476"/>
      <c r="J2476"/>
      <c r="K2476"/>
      <c r="L2476"/>
      <c r="M2476"/>
      <c r="N2476"/>
      <c r="O2476"/>
      <c r="P2476"/>
    </row>
    <row r="2477" spans="1:16" ht="16.5">
      <c r="A2477"/>
      <c r="B2477"/>
      <c r="C2477"/>
      <c r="D2477"/>
      <c r="E2477"/>
      <c r="F2477"/>
      <c r="G2477"/>
      <c r="H2477"/>
      <c r="I2477"/>
      <c r="J2477"/>
      <c r="K2477"/>
      <c r="L2477"/>
      <c r="M2477"/>
      <c r="N2477"/>
      <c r="O2477"/>
      <c r="P2477"/>
    </row>
    <row r="2478" spans="1:16" ht="16.5">
      <c r="A2478"/>
      <c r="B2478"/>
      <c r="C2478"/>
      <c r="D2478"/>
      <c r="E2478"/>
      <c r="F2478"/>
      <c r="G2478"/>
      <c r="H2478"/>
      <c r="I2478"/>
      <c r="J2478"/>
      <c r="K2478"/>
      <c r="L2478"/>
      <c r="M2478"/>
      <c r="N2478"/>
      <c r="O2478"/>
      <c r="P2478"/>
    </row>
    <row r="2479" spans="1:16" ht="16.5">
      <c r="A2479"/>
      <c r="B2479"/>
      <c r="C2479"/>
      <c r="D2479"/>
      <c r="E2479"/>
      <c r="F2479"/>
      <c r="G2479"/>
      <c r="H2479"/>
      <c r="I2479"/>
      <c r="J2479"/>
      <c r="K2479"/>
      <c r="L2479"/>
      <c r="M2479"/>
      <c r="N2479"/>
      <c r="O2479"/>
      <c r="P2479"/>
    </row>
    <row r="2480" spans="1:16" ht="16.5">
      <c r="A2480"/>
      <c r="B2480"/>
      <c r="C2480"/>
      <c r="D2480"/>
      <c r="E2480"/>
      <c r="F2480"/>
      <c r="G2480"/>
      <c r="H2480"/>
      <c r="I2480"/>
      <c r="J2480"/>
      <c r="K2480"/>
      <c r="L2480"/>
      <c r="M2480"/>
      <c r="N2480"/>
      <c r="O2480"/>
      <c r="P2480"/>
    </row>
    <row r="2481" spans="1:16" ht="16.5">
      <c r="A2481"/>
      <c r="B2481"/>
      <c r="C2481"/>
      <c r="D2481"/>
      <c r="E2481"/>
      <c r="F2481"/>
      <c r="G2481"/>
      <c r="H2481"/>
      <c r="I2481"/>
      <c r="J2481"/>
      <c r="K2481"/>
      <c r="L2481"/>
      <c r="M2481"/>
      <c r="N2481"/>
      <c r="O2481"/>
      <c r="P2481"/>
    </row>
    <row r="2482" spans="1:16" ht="16.5">
      <c r="A2482"/>
      <c r="B2482"/>
      <c r="C2482"/>
      <c r="D2482"/>
      <c r="E2482"/>
      <c r="F2482"/>
      <c r="G2482"/>
      <c r="H2482"/>
      <c r="I2482"/>
      <c r="J2482"/>
      <c r="K2482"/>
      <c r="L2482"/>
      <c r="M2482"/>
      <c r="N2482"/>
      <c r="O2482"/>
      <c r="P2482"/>
    </row>
    <row r="2483" spans="1:16" ht="16.5">
      <c r="A2483"/>
      <c r="B2483"/>
      <c r="C2483"/>
      <c r="D2483"/>
      <c r="E2483"/>
      <c r="F2483"/>
      <c r="G2483"/>
      <c r="H2483"/>
      <c r="I2483"/>
      <c r="J2483"/>
      <c r="K2483"/>
      <c r="L2483"/>
      <c r="M2483"/>
      <c r="N2483"/>
      <c r="O2483"/>
      <c r="P2483"/>
    </row>
    <row r="2484" spans="1:16" ht="16.5">
      <c r="A2484"/>
      <c r="B2484"/>
      <c r="C2484"/>
      <c r="D2484"/>
      <c r="E2484"/>
      <c r="F2484"/>
      <c r="G2484"/>
      <c r="H2484"/>
      <c r="I2484"/>
      <c r="J2484"/>
      <c r="K2484"/>
      <c r="L2484"/>
      <c r="M2484"/>
      <c r="N2484"/>
      <c r="O2484"/>
      <c r="P2484"/>
    </row>
    <row r="2485" spans="1:16" ht="16.5">
      <c r="A2485"/>
      <c r="B2485"/>
      <c r="C2485"/>
      <c r="D2485"/>
      <c r="E2485"/>
      <c r="F2485"/>
      <c r="G2485"/>
      <c r="H2485"/>
      <c r="I2485"/>
      <c r="J2485"/>
      <c r="K2485"/>
      <c r="L2485"/>
      <c r="M2485"/>
      <c r="N2485"/>
      <c r="O2485"/>
      <c r="P2485"/>
    </row>
    <row r="2486" spans="1:16" ht="16.5">
      <c r="A2486"/>
      <c r="B2486"/>
      <c r="C2486"/>
      <c r="D2486"/>
      <c r="E2486"/>
      <c r="F2486"/>
      <c r="G2486"/>
      <c r="H2486"/>
      <c r="I2486"/>
      <c r="J2486"/>
      <c r="K2486"/>
      <c r="L2486"/>
      <c r="M2486"/>
      <c r="N2486"/>
      <c r="O2486"/>
      <c r="P2486"/>
    </row>
    <row r="2487" spans="1:16" ht="16.5">
      <c r="A2487"/>
      <c r="B2487"/>
      <c r="C2487"/>
      <c r="D2487"/>
      <c r="E2487"/>
      <c r="F2487"/>
      <c r="G2487"/>
      <c r="H2487"/>
      <c r="I2487"/>
      <c r="J2487"/>
      <c r="K2487"/>
      <c r="L2487"/>
      <c r="M2487"/>
      <c r="N2487"/>
      <c r="O2487"/>
      <c r="P2487"/>
    </row>
    <row r="2488" spans="1:16" ht="16.5">
      <c r="A2488"/>
      <c r="B2488"/>
      <c r="C2488"/>
      <c r="D2488"/>
      <c r="E2488"/>
      <c r="F2488"/>
      <c r="G2488"/>
      <c r="H2488"/>
      <c r="I2488"/>
      <c r="J2488"/>
      <c r="K2488"/>
      <c r="L2488"/>
      <c r="M2488"/>
      <c r="N2488"/>
      <c r="O2488"/>
      <c r="P2488"/>
    </row>
    <row r="2489" spans="1:16" ht="16.5">
      <c r="A2489"/>
      <c r="B2489"/>
      <c r="C2489"/>
      <c r="D2489"/>
      <c r="E2489"/>
      <c r="F2489"/>
      <c r="G2489"/>
      <c r="H2489"/>
      <c r="I2489"/>
      <c r="J2489"/>
      <c r="K2489"/>
      <c r="L2489"/>
      <c r="M2489"/>
      <c r="N2489"/>
      <c r="O2489"/>
      <c r="P2489"/>
    </row>
    <row r="2490" spans="1:16" ht="16.5">
      <c r="A2490"/>
      <c r="B2490"/>
      <c r="C2490"/>
      <c r="D2490"/>
      <c r="E2490"/>
      <c r="F2490"/>
      <c r="G2490"/>
      <c r="H2490"/>
      <c r="I2490"/>
      <c r="J2490"/>
      <c r="K2490"/>
      <c r="L2490"/>
      <c r="M2490"/>
      <c r="N2490"/>
      <c r="O2490"/>
      <c r="P2490"/>
    </row>
    <row r="2491" spans="1:16" ht="16.5">
      <c r="A2491"/>
      <c r="B2491"/>
      <c r="C2491"/>
      <c r="D2491"/>
      <c r="E2491"/>
      <c r="F2491"/>
      <c r="G2491"/>
      <c r="H2491"/>
      <c r="I2491"/>
      <c r="J2491"/>
      <c r="K2491"/>
      <c r="L2491"/>
      <c r="M2491"/>
      <c r="N2491"/>
      <c r="O2491"/>
      <c r="P2491"/>
    </row>
    <row r="2492" spans="1:16" ht="16.5">
      <c r="A2492"/>
      <c r="B2492"/>
      <c r="C2492"/>
      <c r="D2492"/>
      <c r="E2492"/>
      <c r="F2492"/>
      <c r="G2492"/>
      <c r="H2492"/>
      <c r="I2492"/>
      <c r="J2492"/>
      <c r="K2492"/>
      <c r="L2492"/>
      <c r="M2492"/>
      <c r="N2492"/>
      <c r="O2492"/>
      <c r="P2492"/>
    </row>
    <row r="2493" spans="1:16" ht="16.5">
      <c r="A2493"/>
      <c r="B2493"/>
      <c r="C2493"/>
      <c r="D2493"/>
      <c r="E2493"/>
      <c r="F2493"/>
      <c r="G2493"/>
      <c r="H2493"/>
      <c r="I2493"/>
      <c r="J2493"/>
      <c r="K2493"/>
      <c r="L2493"/>
      <c r="M2493"/>
      <c r="N2493"/>
      <c r="O2493"/>
      <c r="P2493"/>
    </row>
    <row r="2494" spans="1:16" ht="16.5">
      <c r="A2494"/>
      <c r="B2494"/>
      <c r="C2494"/>
      <c r="D2494"/>
      <c r="E2494"/>
      <c r="F2494"/>
      <c r="G2494"/>
      <c r="H2494"/>
      <c r="I2494"/>
      <c r="J2494"/>
      <c r="K2494"/>
      <c r="L2494"/>
      <c r="M2494"/>
      <c r="N2494"/>
      <c r="O2494"/>
      <c r="P2494"/>
    </row>
    <row r="2495" spans="1:16" ht="16.5">
      <c r="A2495"/>
      <c r="B2495"/>
      <c r="C2495"/>
      <c r="D2495"/>
      <c r="E2495"/>
      <c r="F2495"/>
      <c r="G2495"/>
      <c r="H2495"/>
      <c r="I2495"/>
      <c r="J2495"/>
      <c r="K2495"/>
      <c r="L2495"/>
      <c r="M2495"/>
      <c r="N2495"/>
      <c r="O2495"/>
      <c r="P2495"/>
    </row>
    <row r="2496" spans="1:16" ht="16.5">
      <c r="A2496"/>
      <c r="B2496"/>
      <c r="C2496"/>
      <c r="D2496"/>
      <c r="E2496"/>
      <c r="F2496"/>
      <c r="G2496"/>
      <c r="H2496"/>
      <c r="I2496"/>
      <c r="J2496"/>
      <c r="K2496"/>
      <c r="L2496"/>
      <c r="M2496"/>
      <c r="N2496"/>
      <c r="O2496"/>
      <c r="P2496"/>
    </row>
    <row r="2497" spans="1:16" ht="16.5">
      <c r="A2497"/>
      <c r="B2497"/>
      <c r="C2497"/>
      <c r="D2497"/>
      <c r="E2497"/>
      <c r="F2497"/>
      <c r="G2497"/>
      <c r="H2497"/>
      <c r="I2497"/>
      <c r="J2497"/>
      <c r="K2497"/>
      <c r="L2497"/>
      <c r="M2497"/>
      <c r="N2497"/>
      <c r="O2497"/>
      <c r="P2497"/>
    </row>
    <row r="2498" spans="1:16" ht="16.5">
      <c r="A2498"/>
      <c r="B2498"/>
      <c r="C2498"/>
      <c r="D2498"/>
      <c r="E2498"/>
      <c r="F2498"/>
      <c r="G2498"/>
      <c r="H2498"/>
      <c r="I2498"/>
      <c r="J2498"/>
      <c r="K2498"/>
      <c r="L2498"/>
      <c r="M2498"/>
      <c r="N2498"/>
      <c r="O2498"/>
      <c r="P2498"/>
    </row>
    <row r="2499" spans="1:16" ht="16.5">
      <c r="A2499"/>
      <c r="B2499"/>
      <c r="C2499"/>
      <c r="D2499"/>
      <c r="E2499"/>
      <c r="F2499"/>
      <c r="G2499"/>
      <c r="H2499"/>
      <c r="I2499"/>
      <c r="J2499"/>
      <c r="K2499"/>
      <c r="L2499"/>
      <c r="M2499"/>
      <c r="N2499"/>
      <c r="O2499"/>
      <c r="P2499"/>
    </row>
    <row r="2500" spans="1:16" ht="16.5">
      <c r="A2500"/>
      <c r="B2500"/>
      <c r="C2500"/>
      <c r="D2500"/>
      <c r="E2500"/>
      <c r="F2500"/>
      <c r="G2500"/>
      <c r="H2500"/>
      <c r="I2500"/>
      <c r="J2500"/>
      <c r="K2500"/>
      <c r="L2500"/>
      <c r="M2500"/>
      <c r="N2500"/>
      <c r="O2500"/>
      <c r="P2500"/>
    </row>
    <row r="2501" spans="1:16" ht="16.5">
      <c r="A2501"/>
      <c r="B2501"/>
      <c r="C2501"/>
      <c r="D2501"/>
      <c r="E2501"/>
      <c r="F2501"/>
      <c r="G2501"/>
      <c r="H2501"/>
      <c r="I2501"/>
      <c r="J2501"/>
      <c r="K2501"/>
      <c r="L2501"/>
      <c r="M2501"/>
      <c r="N2501"/>
      <c r="O2501"/>
      <c r="P2501"/>
    </row>
    <row r="2502" spans="1:16" ht="16.5">
      <c r="A2502"/>
      <c r="B2502"/>
      <c r="C2502"/>
      <c r="D2502"/>
      <c r="E2502"/>
      <c r="F2502"/>
      <c r="G2502"/>
      <c r="H2502"/>
      <c r="I2502"/>
      <c r="J2502"/>
      <c r="K2502"/>
      <c r="L2502"/>
      <c r="M2502"/>
      <c r="N2502"/>
      <c r="O2502"/>
      <c r="P2502"/>
    </row>
    <row r="2503" spans="1:16" ht="16.5">
      <c r="A2503"/>
      <c r="B2503"/>
      <c r="C2503"/>
      <c r="D2503"/>
      <c r="E2503"/>
      <c r="F2503"/>
      <c r="G2503"/>
      <c r="H2503"/>
      <c r="I2503"/>
      <c r="J2503"/>
      <c r="K2503"/>
      <c r="L2503"/>
      <c r="M2503"/>
      <c r="N2503"/>
      <c r="O2503"/>
      <c r="P2503"/>
    </row>
    <row r="2504" spans="1:16" ht="16.5">
      <c r="A2504"/>
      <c r="B2504"/>
      <c r="C2504"/>
      <c r="D2504"/>
      <c r="E2504"/>
      <c r="F2504"/>
      <c r="G2504"/>
      <c r="H2504"/>
      <c r="I2504"/>
      <c r="J2504"/>
      <c r="K2504"/>
      <c r="L2504"/>
      <c r="M2504"/>
      <c r="N2504"/>
      <c r="O2504"/>
      <c r="P2504"/>
    </row>
    <row r="2505" spans="1:16" ht="16.5">
      <c r="A2505"/>
      <c r="B2505"/>
      <c r="C2505"/>
      <c r="D2505"/>
      <c r="E2505"/>
      <c r="F2505"/>
      <c r="G2505"/>
      <c r="H2505"/>
      <c r="I2505"/>
      <c r="J2505"/>
      <c r="K2505"/>
      <c r="L2505"/>
      <c r="M2505"/>
      <c r="N2505"/>
      <c r="O2505"/>
      <c r="P2505"/>
    </row>
    <row r="2506" spans="1:16" ht="16.5">
      <c r="A2506"/>
      <c r="B2506"/>
      <c r="C2506"/>
      <c r="D2506"/>
      <c r="E2506"/>
      <c r="F2506"/>
      <c r="G2506"/>
      <c r="H2506"/>
      <c r="I2506"/>
      <c r="J2506"/>
      <c r="K2506"/>
      <c r="L2506"/>
      <c r="M2506"/>
      <c r="N2506"/>
      <c r="O2506"/>
      <c r="P2506"/>
    </row>
    <row r="2507" spans="1:16" ht="16.5">
      <c r="A2507"/>
      <c r="B2507"/>
      <c r="C2507"/>
      <c r="D2507"/>
      <c r="E2507"/>
      <c r="F2507"/>
      <c r="G2507"/>
      <c r="H2507"/>
      <c r="I2507"/>
      <c r="J2507"/>
      <c r="K2507"/>
      <c r="L2507"/>
      <c r="M2507"/>
      <c r="N2507"/>
      <c r="O2507"/>
      <c r="P2507"/>
    </row>
    <row r="2508" spans="1:16" ht="16.5">
      <c r="A2508"/>
      <c r="B2508"/>
      <c r="C2508"/>
      <c r="D2508"/>
      <c r="E2508"/>
      <c r="F2508"/>
      <c r="G2508"/>
      <c r="H2508"/>
      <c r="I2508"/>
      <c r="J2508"/>
      <c r="K2508"/>
      <c r="L2508"/>
      <c r="M2508"/>
      <c r="N2508"/>
      <c r="O2508"/>
      <c r="P2508"/>
    </row>
    <row r="2509" spans="1:16" ht="16.5">
      <c r="A2509"/>
      <c r="B2509"/>
      <c r="C2509"/>
      <c r="D2509"/>
      <c r="E2509"/>
      <c r="F2509"/>
      <c r="G2509"/>
      <c r="H2509"/>
      <c r="I2509"/>
      <c r="J2509"/>
      <c r="K2509"/>
      <c r="L2509"/>
      <c r="M2509"/>
      <c r="N2509"/>
      <c r="O2509"/>
      <c r="P2509"/>
    </row>
    <row r="2510" spans="1:16" ht="16.5">
      <c r="A2510"/>
      <c r="B2510"/>
      <c r="C2510"/>
      <c r="D2510"/>
      <c r="E2510"/>
      <c r="F2510"/>
      <c r="G2510"/>
      <c r="H2510"/>
      <c r="I2510"/>
      <c r="J2510"/>
      <c r="K2510"/>
      <c r="L2510"/>
      <c r="M2510"/>
      <c r="N2510"/>
      <c r="O2510"/>
      <c r="P2510"/>
    </row>
    <row r="2511" spans="1:16" ht="16.5">
      <c r="A2511"/>
      <c r="B2511"/>
      <c r="C2511"/>
      <c r="D2511"/>
      <c r="E2511"/>
      <c r="F2511"/>
      <c r="G2511"/>
      <c r="H2511"/>
      <c r="I2511"/>
      <c r="J2511"/>
      <c r="K2511"/>
      <c r="L2511"/>
      <c r="M2511"/>
      <c r="N2511"/>
      <c r="O2511"/>
      <c r="P2511"/>
    </row>
    <row r="2512" spans="1:16" ht="16.5">
      <c r="A2512"/>
      <c r="B2512"/>
      <c r="C2512"/>
      <c r="D2512"/>
      <c r="E2512"/>
      <c r="F2512"/>
      <c r="G2512"/>
      <c r="H2512"/>
      <c r="I2512"/>
      <c r="J2512"/>
      <c r="K2512"/>
      <c r="L2512"/>
      <c r="M2512"/>
      <c r="N2512"/>
      <c r="O2512"/>
      <c r="P2512"/>
    </row>
    <row r="2513" spans="1:16" ht="16.5">
      <c r="A2513"/>
      <c r="B2513"/>
      <c r="C2513"/>
      <c r="D2513"/>
      <c r="E2513"/>
      <c r="F2513"/>
      <c r="G2513"/>
      <c r="H2513"/>
      <c r="I2513"/>
      <c r="J2513"/>
      <c r="K2513"/>
      <c r="L2513"/>
      <c r="M2513"/>
      <c r="N2513"/>
      <c r="O2513"/>
      <c r="P2513"/>
    </row>
    <row r="2514" spans="1:16" ht="16.5">
      <c r="A2514"/>
      <c r="B2514"/>
      <c r="C2514"/>
      <c r="D2514"/>
      <c r="E2514"/>
      <c r="F2514"/>
      <c r="G2514"/>
      <c r="H2514"/>
      <c r="I2514"/>
      <c r="J2514"/>
      <c r="K2514"/>
      <c r="L2514"/>
      <c r="M2514"/>
      <c r="N2514"/>
      <c r="O2514"/>
      <c r="P2514"/>
    </row>
    <row r="2515" spans="1:16" ht="16.5">
      <c r="A2515"/>
      <c r="B2515"/>
      <c r="C2515"/>
      <c r="D2515"/>
      <c r="E2515"/>
      <c r="F2515"/>
      <c r="G2515"/>
      <c r="H2515"/>
      <c r="I2515"/>
      <c r="J2515"/>
      <c r="K2515"/>
      <c r="L2515"/>
      <c r="M2515"/>
      <c r="N2515"/>
      <c r="O2515"/>
      <c r="P2515"/>
    </row>
    <row r="2516" spans="1:16" ht="16.5">
      <c r="A2516"/>
      <c r="B2516"/>
      <c r="C2516"/>
      <c r="D2516"/>
      <c r="E2516"/>
      <c r="F2516"/>
      <c r="G2516"/>
      <c r="H2516"/>
      <c r="I2516"/>
      <c r="J2516"/>
      <c r="K2516"/>
      <c r="L2516"/>
      <c r="M2516"/>
      <c r="N2516"/>
      <c r="O2516"/>
      <c r="P2516"/>
    </row>
    <row r="2517" spans="1:16" ht="16.5">
      <c r="A2517"/>
      <c r="B2517"/>
      <c r="C2517"/>
      <c r="D2517"/>
      <c r="E2517"/>
      <c r="F2517"/>
      <c r="G2517"/>
      <c r="H2517"/>
      <c r="I2517"/>
      <c r="J2517"/>
      <c r="K2517"/>
      <c r="L2517"/>
      <c r="M2517"/>
      <c r="N2517"/>
      <c r="O2517"/>
      <c r="P2517"/>
    </row>
    <row r="2518" spans="1:16" ht="16.5">
      <c r="A2518"/>
      <c r="B2518"/>
      <c r="C2518"/>
      <c r="D2518"/>
      <c r="E2518"/>
      <c r="F2518"/>
      <c r="G2518"/>
      <c r="H2518"/>
      <c r="I2518"/>
      <c r="J2518"/>
      <c r="K2518"/>
      <c r="L2518"/>
      <c r="M2518"/>
      <c r="N2518"/>
      <c r="O2518"/>
      <c r="P2518"/>
    </row>
    <row r="2519" spans="1:16" ht="16.5">
      <c r="A2519"/>
      <c r="B2519"/>
      <c r="C2519"/>
      <c r="D2519"/>
      <c r="E2519"/>
      <c r="F2519"/>
      <c r="G2519"/>
      <c r="H2519"/>
      <c r="I2519"/>
      <c r="J2519"/>
      <c r="K2519"/>
      <c r="L2519"/>
      <c r="M2519"/>
      <c r="N2519"/>
      <c r="O2519"/>
      <c r="P2519"/>
    </row>
    <row r="2520" spans="1:16" ht="16.5">
      <c r="A2520"/>
      <c r="B2520"/>
      <c r="C2520"/>
      <c r="D2520"/>
      <c r="E2520"/>
      <c r="F2520"/>
      <c r="G2520"/>
      <c r="H2520"/>
      <c r="I2520"/>
      <c r="J2520"/>
      <c r="K2520"/>
      <c r="L2520"/>
      <c r="M2520"/>
      <c r="N2520"/>
      <c r="O2520"/>
      <c r="P2520"/>
    </row>
    <row r="2521" spans="1:16" ht="16.5">
      <c r="A2521"/>
      <c r="B2521"/>
      <c r="C2521"/>
      <c r="D2521"/>
      <c r="E2521"/>
      <c r="F2521"/>
      <c r="G2521"/>
      <c r="H2521"/>
      <c r="I2521"/>
      <c r="J2521"/>
      <c r="K2521"/>
      <c r="L2521"/>
      <c r="M2521"/>
      <c r="N2521"/>
      <c r="O2521"/>
      <c r="P2521"/>
    </row>
    <row r="2522" spans="1:16" ht="16.5">
      <c r="A2522"/>
      <c r="B2522"/>
      <c r="C2522"/>
      <c r="D2522"/>
      <c r="E2522"/>
      <c r="F2522"/>
      <c r="G2522"/>
      <c r="H2522"/>
      <c r="I2522"/>
      <c r="J2522"/>
      <c r="K2522"/>
      <c r="L2522"/>
      <c r="M2522"/>
      <c r="N2522"/>
      <c r="O2522"/>
      <c r="P2522"/>
    </row>
    <row r="2523" spans="1:16" ht="16.5">
      <c r="A2523"/>
      <c r="B2523"/>
      <c r="C2523"/>
      <c r="D2523"/>
      <c r="E2523"/>
      <c r="F2523"/>
      <c r="G2523"/>
      <c r="H2523"/>
      <c r="I2523"/>
      <c r="J2523"/>
      <c r="K2523"/>
      <c r="L2523"/>
      <c r="M2523"/>
      <c r="N2523"/>
      <c r="O2523"/>
      <c r="P2523"/>
    </row>
    <row r="2524" spans="1:16" ht="16.5">
      <c r="A2524"/>
      <c r="B2524"/>
      <c r="C2524"/>
      <c r="D2524"/>
      <c r="E2524"/>
      <c r="F2524"/>
      <c r="G2524"/>
      <c r="H2524"/>
      <c r="I2524"/>
      <c r="J2524"/>
      <c r="K2524"/>
      <c r="L2524"/>
      <c r="M2524"/>
      <c r="N2524"/>
      <c r="O2524"/>
      <c r="P2524"/>
    </row>
    <row r="2525" spans="1:16" ht="16.5">
      <c r="A2525"/>
      <c r="B2525"/>
      <c r="C2525"/>
      <c r="D2525"/>
      <c r="E2525"/>
      <c r="F2525"/>
      <c r="G2525"/>
      <c r="H2525"/>
      <c r="I2525"/>
      <c r="J2525"/>
      <c r="K2525"/>
      <c r="L2525"/>
      <c r="M2525"/>
      <c r="N2525"/>
      <c r="O2525"/>
      <c r="P2525"/>
    </row>
    <row r="2526" spans="1:16" ht="16.5">
      <c r="A2526"/>
      <c r="B2526"/>
      <c r="C2526"/>
      <c r="D2526"/>
      <c r="E2526"/>
      <c r="F2526"/>
      <c r="G2526"/>
      <c r="H2526"/>
      <c r="I2526"/>
      <c r="J2526"/>
      <c r="K2526"/>
      <c r="L2526"/>
      <c r="M2526"/>
      <c r="N2526"/>
      <c r="O2526"/>
      <c r="P2526"/>
    </row>
    <row r="2527" spans="1:16" ht="16.5">
      <c r="A2527"/>
      <c r="B2527"/>
      <c r="C2527"/>
      <c r="D2527"/>
      <c r="E2527"/>
      <c r="F2527"/>
      <c r="G2527"/>
      <c r="H2527"/>
      <c r="I2527"/>
      <c r="J2527"/>
      <c r="K2527"/>
      <c r="L2527"/>
      <c r="M2527"/>
      <c r="N2527"/>
      <c r="O2527"/>
      <c r="P2527"/>
    </row>
    <row r="2528" spans="1:16" ht="16.5">
      <c r="A2528"/>
      <c r="B2528"/>
      <c r="C2528"/>
      <c r="D2528"/>
      <c r="E2528"/>
      <c r="F2528"/>
      <c r="G2528"/>
      <c r="H2528"/>
      <c r="I2528"/>
      <c r="J2528"/>
      <c r="K2528"/>
      <c r="L2528"/>
      <c r="M2528"/>
      <c r="N2528"/>
      <c r="O2528"/>
      <c r="P2528"/>
    </row>
    <row r="2529" spans="1:16" ht="16.5">
      <c r="A2529"/>
      <c r="B2529"/>
      <c r="C2529"/>
      <c r="D2529"/>
      <c r="E2529"/>
      <c r="F2529"/>
      <c r="G2529"/>
      <c r="H2529"/>
      <c r="I2529"/>
      <c r="J2529"/>
      <c r="K2529"/>
      <c r="L2529"/>
      <c r="M2529"/>
      <c r="N2529"/>
      <c r="O2529"/>
      <c r="P2529"/>
    </row>
    <row r="2530" spans="1:16" ht="16.5">
      <c r="A2530"/>
      <c r="B2530"/>
      <c r="C2530"/>
      <c r="D2530"/>
      <c r="E2530"/>
      <c r="F2530"/>
      <c r="G2530"/>
      <c r="H2530"/>
      <c r="I2530"/>
      <c r="J2530"/>
      <c r="K2530"/>
      <c r="L2530"/>
      <c r="M2530"/>
      <c r="N2530"/>
      <c r="O2530"/>
      <c r="P2530"/>
    </row>
    <row r="2531" spans="1:16" ht="16.5">
      <c r="A2531"/>
      <c r="B2531"/>
      <c r="C2531"/>
      <c r="D2531"/>
      <c r="E2531"/>
      <c r="F2531"/>
      <c r="G2531"/>
      <c r="H2531"/>
      <c r="I2531"/>
      <c r="J2531"/>
      <c r="K2531"/>
      <c r="L2531"/>
      <c r="M2531"/>
      <c r="N2531"/>
      <c r="O2531"/>
      <c r="P2531"/>
    </row>
    <row r="2532" spans="1:16" ht="16.5">
      <c r="A2532"/>
      <c r="B2532"/>
      <c r="C2532"/>
      <c r="D2532"/>
      <c r="E2532"/>
      <c r="F2532"/>
      <c r="G2532"/>
      <c r="H2532"/>
      <c r="I2532"/>
      <c r="J2532"/>
      <c r="K2532"/>
      <c r="L2532"/>
      <c r="M2532"/>
      <c r="N2532"/>
      <c r="O2532"/>
      <c r="P2532"/>
    </row>
    <row r="2533" spans="1:16" ht="16.5">
      <c r="A2533"/>
      <c r="B2533"/>
      <c r="C2533"/>
      <c r="D2533"/>
      <c r="E2533"/>
      <c r="F2533"/>
      <c r="G2533"/>
      <c r="H2533"/>
      <c r="I2533"/>
      <c r="J2533"/>
      <c r="K2533"/>
      <c r="L2533"/>
      <c r="M2533"/>
      <c r="N2533"/>
      <c r="O2533"/>
      <c r="P2533"/>
    </row>
    <row r="2534" spans="1:16" ht="16.5">
      <c r="A2534"/>
      <c r="B2534"/>
      <c r="C2534"/>
      <c r="D2534"/>
      <c r="E2534"/>
      <c r="F2534"/>
      <c r="G2534"/>
      <c r="H2534"/>
      <c r="I2534"/>
      <c r="J2534"/>
      <c r="K2534"/>
      <c r="L2534"/>
      <c r="M2534"/>
      <c r="N2534"/>
      <c r="O2534"/>
      <c r="P2534"/>
    </row>
    <row r="2535" spans="1:16" ht="16.5">
      <c r="A2535"/>
      <c r="B2535"/>
      <c r="C2535"/>
      <c r="D2535"/>
      <c r="E2535"/>
      <c r="F2535"/>
      <c r="G2535"/>
      <c r="H2535"/>
      <c r="I2535"/>
      <c r="J2535"/>
      <c r="K2535"/>
      <c r="L2535"/>
      <c r="M2535"/>
      <c r="N2535"/>
      <c r="O2535"/>
      <c r="P2535"/>
    </row>
    <row r="2536" spans="1:16" ht="16.5">
      <c r="A2536"/>
      <c r="B2536"/>
      <c r="C2536"/>
      <c r="D2536"/>
      <c r="E2536"/>
      <c r="F2536"/>
      <c r="G2536"/>
      <c r="H2536"/>
      <c r="I2536"/>
      <c r="J2536"/>
      <c r="K2536"/>
      <c r="L2536"/>
      <c r="M2536"/>
      <c r="N2536"/>
      <c r="O2536"/>
      <c r="P2536"/>
    </row>
    <row r="2537" spans="1:16" ht="16.5">
      <c r="A2537"/>
      <c r="B2537"/>
      <c r="C2537"/>
      <c r="D2537"/>
      <c r="E2537"/>
      <c r="F2537"/>
      <c r="G2537"/>
      <c r="H2537"/>
      <c r="I2537"/>
      <c r="J2537"/>
      <c r="K2537"/>
      <c r="L2537"/>
      <c r="M2537"/>
      <c r="N2537"/>
      <c r="O2537"/>
      <c r="P2537"/>
    </row>
    <row r="2538" spans="1:16" ht="16.5">
      <c r="A2538"/>
      <c r="B2538"/>
      <c r="C2538"/>
      <c r="D2538"/>
      <c r="E2538"/>
      <c r="F2538"/>
      <c r="G2538"/>
      <c r="H2538"/>
      <c r="I2538"/>
      <c r="J2538"/>
      <c r="K2538"/>
      <c r="L2538"/>
      <c r="M2538"/>
      <c r="N2538"/>
      <c r="O2538"/>
      <c r="P2538"/>
    </row>
    <row r="2539" spans="1:16" ht="16.5">
      <c r="A2539"/>
      <c r="B2539"/>
      <c r="C2539"/>
      <c r="D2539"/>
      <c r="E2539"/>
      <c r="F2539"/>
      <c r="G2539"/>
      <c r="H2539"/>
      <c r="I2539"/>
      <c r="J2539"/>
      <c r="K2539"/>
      <c r="L2539"/>
      <c r="M2539"/>
      <c r="N2539"/>
      <c r="O2539"/>
      <c r="P2539"/>
    </row>
    <row r="2540" spans="1:16" ht="16.5">
      <c r="A2540"/>
      <c r="B2540"/>
      <c r="C2540"/>
      <c r="D2540"/>
      <c r="E2540"/>
      <c r="F2540"/>
      <c r="G2540"/>
      <c r="H2540"/>
      <c r="I2540"/>
      <c r="J2540"/>
      <c r="K2540"/>
      <c r="L2540"/>
      <c r="M2540"/>
      <c r="N2540"/>
      <c r="O2540"/>
      <c r="P2540"/>
    </row>
    <row r="2541" spans="1:16" ht="16.5">
      <c r="A2541"/>
      <c r="B2541"/>
      <c r="C2541"/>
      <c r="D2541"/>
      <c r="E2541"/>
      <c r="F2541"/>
      <c r="G2541"/>
      <c r="H2541"/>
      <c r="I2541"/>
      <c r="J2541"/>
      <c r="K2541"/>
      <c r="L2541"/>
      <c r="M2541"/>
      <c r="N2541"/>
      <c r="O2541"/>
      <c r="P2541"/>
    </row>
    <row r="2542" spans="1:16" ht="16.5">
      <c r="A2542"/>
      <c r="B2542"/>
      <c r="C2542"/>
      <c r="D2542"/>
      <c r="E2542"/>
      <c r="F2542"/>
      <c r="G2542"/>
      <c r="H2542"/>
      <c r="I2542"/>
      <c r="J2542"/>
      <c r="K2542"/>
      <c r="L2542"/>
      <c r="M2542"/>
      <c r="N2542"/>
      <c r="O2542"/>
      <c r="P2542"/>
    </row>
    <row r="2543" spans="1:16" ht="16.5">
      <c r="A2543"/>
      <c r="B2543"/>
      <c r="C2543"/>
      <c r="D2543"/>
      <c r="E2543"/>
      <c r="F2543"/>
      <c r="G2543"/>
      <c r="H2543"/>
      <c r="I2543"/>
      <c r="J2543"/>
      <c r="K2543"/>
      <c r="L2543"/>
      <c r="M2543"/>
      <c r="N2543"/>
      <c r="O2543"/>
      <c r="P2543"/>
    </row>
    <row r="2544" spans="1:16" ht="16.5">
      <c r="A2544"/>
      <c r="B2544"/>
      <c r="C2544"/>
      <c r="D2544"/>
      <c r="E2544"/>
      <c r="F2544"/>
      <c r="G2544"/>
      <c r="H2544"/>
      <c r="I2544"/>
      <c r="J2544"/>
      <c r="K2544"/>
      <c r="L2544"/>
      <c r="M2544"/>
      <c r="N2544"/>
      <c r="O2544"/>
      <c r="P2544"/>
    </row>
    <row r="2545" spans="1:16" ht="16.5">
      <c r="A2545"/>
      <c r="B2545"/>
      <c r="C2545"/>
      <c r="D2545"/>
      <c r="E2545"/>
      <c r="F2545"/>
      <c r="G2545"/>
      <c r="H2545"/>
      <c r="I2545"/>
      <c r="J2545"/>
      <c r="K2545"/>
      <c r="L2545"/>
      <c r="M2545"/>
      <c r="N2545"/>
      <c r="O2545"/>
      <c r="P2545"/>
    </row>
    <row r="2546" spans="1:16" ht="16.5">
      <c r="A2546"/>
      <c r="B2546"/>
      <c r="C2546"/>
      <c r="D2546"/>
      <c r="E2546"/>
      <c r="F2546"/>
      <c r="G2546"/>
      <c r="H2546"/>
      <c r="I2546"/>
      <c r="J2546"/>
      <c r="K2546"/>
      <c r="L2546"/>
      <c r="M2546"/>
      <c r="N2546"/>
      <c r="O2546"/>
      <c r="P2546"/>
    </row>
    <row r="2547" spans="1:16" ht="16.5">
      <c r="A2547"/>
      <c r="B2547"/>
      <c r="C2547"/>
      <c r="D2547"/>
      <c r="E2547"/>
      <c r="F2547"/>
      <c r="G2547"/>
      <c r="H2547"/>
      <c r="I2547"/>
      <c r="J2547"/>
      <c r="K2547"/>
      <c r="L2547"/>
      <c r="M2547"/>
      <c r="N2547"/>
      <c r="O2547"/>
      <c r="P2547"/>
    </row>
    <row r="2548" spans="1:16" ht="16.5">
      <c r="A2548"/>
      <c r="B2548"/>
      <c r="C2548"/>
      <c r="D2548"/>
      <c r="E2548"/>
      <c r="F2548"/>
      <c r="G2548"/>
      <c r="H2548"/>
      <c r="I2548"/>
      <c r="J2548"/>
      <c r="K2548"/>
      <c r="L2548"/>
      <c r="M2548"/>
      <c r="N2548"/>
      <c r="O2548"/>
      <c r="P2548"/>
    </row>
    <row r="2549" spans="1:16" ht="16.5">
      <c r="A2549"/>
      <c r="B2549"/>
      <c r="C2549"/>
      <c r="D2549"/>
      <c r="E2549"/>
      <c r="F2549"/>
      <c r="G2549"/>
      <c r="H2549"/>
      <c r="I2549"/>
      <c r="J2549"/>
      <c r="K2549"/>
      <c r="L2549"/>
      <c r="M2549"/>
      <c r="N2549"/>
      <c r="O2549"/>
      <c r="P2549"/>
    </row>
    <row r="2550" spans="1:16" ht="16.5">
      <c r="A2550"/>
      <c r="B2550"/>
      <c r="C2550"/>
      <c r="D2550"/>
      <c r="E2550"/>
      <c r="F2550"/>
      <c r="G2550"/>
      <c r="H2550"/>
      <c r="I2550"/>
      <c r="J2550"/>
      <c r="K2550"/>
      <c r="L2550"/>
      <c r="M2550"/>
      <c r="N2550"/>
      <c r="O2550"/>
      <c r="P2550"/>
    </row>
    <row r="2551" spans="1:16" ht="16.5">
      <c r="A2551"/>
      <c r="B2551"/>
      <c r="C2551"/>
      <c r="D2551"/>
      <c r="E2551"/>
      <c r="F2551"/>
      <c r="G2551"/>
      <c r="H2551"/>
      <c r="I2551"/>
      <c r="J2551"/>
      <c r="K2551"/>
      <c r="L2551"/>
      <c r="M2551"/>
      <c r="N2551"/>
      <c r="O2551"/>
      <c r="P2551"/>
    </row>
    <row r="2552" spans="1:16" ht="16.5">
      <c r="A2552"/>
      <c r="B2552"/>
      <c r="C2552"/>
      <c r="D2552"/>
      <c r="E2552"/>
      <c r="F2552"/>
      <c r="G2552"/>
      <c r="H2552"/>
      <c r="I2552"/>
      <c r="J2552"/>
      <c r="K2552"/>
      <c r="L2552"/>
      <c r="M2552"/>
      <c r="N2552"/>
      <c r="O2552"/>
      <c r="P2552"/>
    </row>
    <row r="2553" spans="1:16" ht="16.5">
      <c r="A2553"/>
      <c r="B2553"/>
      <c r="C2553"/>
      <c r="D2553"/>
      <c r="E2553"/>
      <c r="F2553"/>
      <c r="G2553"/>
      <c r="H2553"/>
      <c r="I2553"/>
      <c r="J2553"/>
      <c r="K2553"/>
      <c r="L2553"/>
      <c r="M2553"/>
      <c r="N2553"/>
      <c r="O2553"/>
      <c r="P2553"/>
    </row>
    <row r="2554" spans="1:16" ht="16.5">
      <c r="A2554"/>
      <c r="B2554"/>
      <c r="C2554"/>
      <c r="D2554"/>
      <c r="E2554"/>
      <c r="F2554"/>
      <c r="G2554"/>
      <c r="H2554"/>
      <c r="I2554"/>
      <c r="J2554"/>
      <c r="K2554"/>
      <c r="L2554"/>
      <c r="M2554"/>
      <c r="N2554"/>
      <c r="O2554"/>
      <c r="P2554"/>
    </row>
    <row r="2555" spans="1:16" ht="16.5">
      <c r="A2555"/>
      <c r="B2555"/>
      <c r="C2555"/>
      <c r="D2555"/>
      <c r="E2555"/>
      <c r="F2555"/>
      <c r="G2555"/>
      <c r="H2555"/>
      <c r="I2555"/>
      <c r="J2555"/>
      <c r="K2555"/>
      <c r="L2555"/>
      <c r="M2555"/>
      <c r="N2555"/>
      <c r="O2555"/>
      <c r="P2555"/>
    </row>
    <row r="2556" spans="1:16" ht="16.5">
      <c r="A2556"/>
      <c r="B2556"/>
      <c r="C2556"/>
      <c r="D2556"/>
      <c r="E2556"/>
      <c r="F2556"/>
      <c r="G2556"/>
      <c r="H2556"/>
      <c r="I2556"/>
      <c r="J2556"/>
      <c r="K2556"/>
      <c r="L2556"/>
      <c r="M2556"/>
      <c r="N2556"/>
      <c r="O2556"/>
      <c r="P2556"/>
    </row>
    <row r="2557" spans="1:16" ht="16.5">
      <c r="A2557"/>
      <c r="B2557"/>
      <c r="C2557"/>
      <c r="D2557"/>
      <c r="E2557"/>
      <c r="F2557"/>
      <c r="G2557"/>
      <c r="H2557"/>
      <c r="I2557"/>
      <c r="J2557"/>
      <c r="K2557"/>
      <c r="L2557"/>
      <c r="M2557"/>
      <c r="N2557"/>
      <c r="O2557"/>
      <c r="P2557"/>
    </row>
    <row r="2558" spans="1:16" ht="16.5">
      <c r="A2558"/>
      <c r="B2558"/>
      <c r="C2558"/>
      <c r="D2558"/>
      <c r="E2558"/>
      <c r="F2558"/>
      <c r="G2558"/>
      <c r="H2558"/>
      <c r="I2558"/>
      <c r="J2558"/>
      <c r="K2558"/>
      <c r="L2558"/>
      <c r="M2558"/>
      <c r="N2558"/>
      <c r="O2558"/>
      <c r="P2558"/>
    </row>
    <row r="2559" spans="1:16" ht="16.5">
      <c r="A2559"/>
      <c r="B2559"/>
      <c r="C2559"/>
      <c r="D2559"/>
      <c r="E2559"/>
      <c r="F2559"/>
      <c r="G2559"/>
      <c r="H2559"/>
      <c r="I2559"/>
      <c r="J2559"/>
      <c r="K2559"/>
      <c r="L2559"/>
      <c r="M2559"/>
      <c r="N2559"/>
      <c r="O2559"/>
      <c r="P2559"/>
    </row>
    <row r="2560" spans="1:16" ht="16.5">
      <c r="A2560"/>
      <c r="B2560"/>
      <c r="C2560"/>
      <c r="D2560"/>
      <c r="E2560"/>
      <c r="F2560"/>
      <c r="G2560"/>
      <c r="H2560"/>
      <c r="I2560"/>
      <c r="J2560"/>
      <c r="K2560"/>
      <c r="L2560"/>
      <c r="M2560"/>
      <c r="N2560"/>
      <c r="O2560"/>
      <c r="P2560"/>
    </row>
    <row r="2561" spans="1:16" ht="16.5">
      <c r="A2561"/>
      <c r="B2561"/>
      <c r="C2561"/>
      <c r="D2561"/>
      <c r="E2561"/>
      <c r="F2561"/>
      <c r="G2561"/>
      <c r="H2561"/>
      <c r="I2561"/>
      <c r="J2561"/>
      <c r="K2561"/>
      <c r="L2561"/>
      <c r="M2561"/>
      <c r="N2561"/>
      <c r="O2561"/>
      <c r="P2561"/>
    </row>
    <row r="2562" spans="1:16" ht="16.5">
      <c r="A2562"/>
      <c r="B2562"/>
      <c r="C2562"/>
      <c r="D2562"/>
      <c r="E2562"/>
      <c r="F2562"/>
      <c r="G2562"/>
      <c r="H2562"/>
      <c r="I2562"/>
      <c r="J2562"/>
      <c r="K2562"/>
      <c r="L2562"/>
      <c r="M2562"/>
      <c r="N2562"/>
      <c r="O2562"/>
      <c r="P2562"/>
    </row>
    <row r="2563" spans="1:16" ht="16.5">
      <c r="A2563"/>
      <c r="B2563"/>
      <c r="C2563"/>
      <c r="D2563"/>
      <c r="E2563"/>
      <c r="F2563"/>
      <c r="G2563"/>
      <c r="H2563"/>
      <c r="I2563"/>
      <c r="J2563"/>
      <c r="K2563"/>
      <c r="L2563"/>
      <c r="M2563"/>
      <c r="N2563"/>
      <c r="O2563"/>
      <c r="P2563"/>
    </row>
    <row r="2564" spans="1:16" ht="16.5">
      <c r="A2564"/>
      <c r="B2564"/>
      <c r="C2564"/>
      <c r="D2564"/>
      <c r="E2564"/>
      <c r="F2564"/>
      <c r="G2564"/>
      <c r="H2564"/>
      <c r="I2564"/>
      <c r="J2564"/>
      <c r="K2564"/>
      <c r="L2564"/>
      <c r="M2564"/>
      <c r="N2564"/>
      <c r="O2564"/>
      <c r="P2564"/>
    </row>
    <row r="2565" spans="1:16" ht="16.5">
      <c r="A2565"/>
      <c r="B2565"/>
      <c r="C2565"/>
      <c r="D2565"/>
      <c r="E2565"/>
      <c r="F2565"/>
      <c r="G2565"/>
      <c r="H2565"/>
      <c r="I2565"/>
      <c r="J2565"/>
      <c r="K2565"/>
      <c r="L2565"/>
      <c r="M2565"/>
      <c r="N2565"/>
      <c r="O2565"/>
      <c r="P2565"/>
    </row>
    <row r="2566" spans="1:16" ht="16.5">
      <c r="A2566"/>
      <c r="B2566"/>
      <c r="C2566"/>
      <c r="D2566"/>
      <c r="E2566"/>
      <c r="F2566"/>
      <c r="G2566"/>
      <c r="H2566"/>
      <c r="I2566"/>
      <c r="J2566"/>
      <c r="K2566"/>
      <c r="L2566"/>
      <c r="M2566"/>
      <c r="N2566"/>
      <c r="O2566"/>
      <c r="P2566"/>
    </row>
    <row r="2567" spans="1:16" ht="16.5">
      <c r="A2567"/>
      <c r="B2567"/>
      <c r="C2567"/>
      <c r="D2567"/>
      <c r="E2567"/>
      <c r="F2567"/>
      <c r="G2567"/>
      <c r="H2567"/>
      <c r="I2567"/>
      <c r="J2567"/>
      <c r="K2567"/>
      <c r="L2567"/>
      <c r="M2567"/>
      <c r="N2567"/>
      <c r="O2567"/>
      <c r="P2567"/>
    </row>
    <row r="2568" spans="1:16" ht="16.5">
      <c r="A2568"/>
      <c r="B2568"/>
      <c r="C2568"/>
      <c r="D2568"/>
      <c r="E2568"/>
      <c r="F2568"/>
      <c r="G2568"/>
      <c r="H2568"/>
      <c r="I2568"/>
      <c r="J2568"/>
      <c r="K2568"/>
      <c r="L2568"/>
      <c r="M2568"/>
      <c r="N2568"/>
      <c r="O2568"/>
      <c r="P2568"/>
    </row>
    <row r="2569" spans="1:16" ht="16.5">
      <c r="A2569"/>
      <c r="B2569"/>
      <c r="C2569"/>
      <c r="D2569"/>
      <c r="E2569"/>
      <c r="F2569"/>
      <c r="G2569"/>
      <c r="H2569"/>
      <c r="I2569"/>
      <c r="J2569"/>
      <c r="K2569"/>
      <c r="L2569"/>
      <c r="M2569"/>
      <c r="N2569"/>
      <c r="O2569"/>
      <c r="P2569"/>
    </row>
    <row r="2570" spans="1:16" ht="16.5">
      <c r="A2570"/>
      <c r="B2570"/>
      <c r="C2570"/>
      <c r="D2570"/>
      <c r="E2570"/>
      <c r="F2570"/>
      <c r="G2570"/>
      <c r="H2570"/>
      <c r="I2570"/>
      <c r="J2570"/>
      <c r="K2570"/>
      <c r="L2570"/>
      <c r="M2570"/>
      <c r="N2570"/>
      <c r="O2570"/>
      <c r="P2570"/>
    </row>
    <row r="2571" spans="1:16" ht="16.5">
      <c r="A2571"/>
      <c r="B2571"/>
      <c r="C2571"/>
      <c r="D2571"/>
      <c r="E2571"/>
      <c r="F2571"/>
      <c r="G2571"/>
      <c r="H2571"/>
      <c r="I2571"/>
      <c r="J2571"/>
      <c r="K2571"/>
      <c r="L2571"/>
      <c r="M2571"/>
      <c r="N2571"/>
      <c r="O2571"/>
      <c r="P2571"/>
    </row>
    <row r="2572" spans="1:16" ht="16.5">
      <c r="A2572"/>
      <c r="B2572"/>
      <c r="C2572"/>
      <c r="D2572"/>
      <c r="E2572"/>
      <c r="F2572"/>
      <c r="G2572"/>
      <c r="H2572"/>
      <c r="I2572"/>
      <c r="J2572"/>
      <c r="K2572"/>
      <c r="L2572"/>
      <c r="M2572"/>
      <c r="N2572"/>
      <c r="O2572"/>
      <c r="P2572"/>
    </row>
    <row r="2573" spans="1:16" ht="16.5">
      <c r="A2573"/>
      <c r="B2573"/>
      <c r="C2573"/>
      <c r="D2573"/>
      <c r="E2573"/>
      <c r="F2573"/>
      <c r="G2573"/>
      <c r="H2573"/>
      <c r="I2573"/>
      <c r="J2573"/>
      <c r="K2573"/>
      <c r="L2573"/>
      <c r="M2573"/>
      <c r="N2573"/>
      <c r="O2573"/>
      <c r="P2573"/>
    </row>
    <row r="2574" spans="1:16" ht="16.5">
      <c r="A2574"/>
      <c r="B2574"/>
      <c r="C2574"/>
      <c r="D2574"/>
      <c r="E2574"/>
      <c r="F2574"/>
      <c r="G2574"/>
      <c r="H2574"/>
      <c r="I2574"/>
      <c r="J2574"/>
      <c r="K2574"/>
      <c r="L2574"/>
      <c r="M2574"/>
      <c r="N2574"/>
      <c r="O2574"/>
      <c r="P2574"/>
    </row>
    <row r="2575" spans="1:16" ht="16.5">
      <c r="A2575"/>
      <c r="B2575"/>
      <c r="C2575"/>
      <c r="D2575"/>
      <c r="E2575"/>
      <c r="F2575"/>
      <c r="G2575"/>
      <c r="H2575"/>
      <c r="I2575"/>
      <c r="J2575"/>
      <c r="K2575"/>
      <c r="L2575"/>
      <c r="M2575"/>
      <c r="N2575"/>
      <c r="O2575"/>
      <c r="P2575"/>
    </row>
    <row r="2576" spans="1:16" ht="16.5">
      <c r="A2576"/>
      <c r="B2576"/>
      <c r="C2576"/>
      <c r="D2576"/>
      <c r="E2576"/>
      <c r="F2576"/>
      <c r="G2576"/>
      <c r="H2576"/>
      <c r="I2576"/>
      <c r="J2576"/>
      <c r="K2576"/>
      <c r="L2576"/>
      <c r="M2576"/>
      <c r="N2576"/>
      <c r="O2576"/>
      <c r="P2576"/>
    </row>
    <row r="2577" spans="1:16" ht="16.5">
      <c r="A2577"/>
      <c r="B2577"/>
      <c r="C2577"/>
      <c r="D2577"/>
      <c r="E2577"/>
      <c r="F2577"/>
      <c r="G2577"/>
      <c r="H2577"/>
      <c r="I2577"/>
      <c r="J2577"/>
      <c r="K2577"/>
      <c r="L2577"/>
      <c r="M2577"/>
      <c r="N2577"/>
      <c r="O2577"/>
      <c r="P2577"/>
    </row>
    <row r="2578" spans="1:16" ht="16.5">
      <c r="A2578"/>
      <c r="B2578"/>
      <c r="C2578"/>
      <c r="D2578"/>
      <c r="E2578"/>
      <c r="F2578"/>
      <c r="G2578"/>
      <c r="H2578"/>
      <c r="I2578"/>
      <c r="J2578"/>
      <c r="K2578"/>
      <c r="L2578"/>
      <c r="M2578"/>
      <c r="N2578"/>
      <c r="O2578"/>
      <c r="P2578"/>
    </row>
    <row r="2579" spans="1:16" ht="16.5">
      <c r="A2579"/>
      <c r="B2579"/>
      <c r="C2579"/>
      <c r="D2579"/>
      <c r="E2579"/>
      <c r="F2579"/>
      <c r="G2579"/>
      <c r="H2579"/>
      <c r="I2579"/>
      <c r="J2579"/>
      <c r="K2579"/>
      <c r="L2579"/>
      <c r="M2579"/>
      <c r="N2579"/>
      <c r="O2579"/>
      <c r="P2579"/>
    </row>
    <row r="2580" spans="1:16" ht="16.5">
      <c r="A2580"/>
      <c r="B2580"/>
      <c r="C2580"/>
      <c r="D2580"/>
      <c r="E2580"/>
      <c r="F2580"/>
      <c r="G2580"/>
      <c r="H2580"/>
      <c r="I2580"/>
      <c r="J2580"/>
      <c r="K2580"/>
      <c r="L2580"/>
      <c r="M2580"/>
      <c r="N2580"/>
      <c r="O2580"/>
      <c r="P2580"/>
    </row>
    <row r="2581" spans="1:16" ht="16.5">
      <c r="A2581"/>
      <c r="B2581"/>
      <c r="C2581"/>
      <c r="D2581"/>
      <c r="E2581"/>
      <c r="F2581"/>
      <c r="G2581"/>
      <c r="H2581"/>
      <c r="I2581"/>
      <c r="J2581"/>
      <c r="K2581"/>
      <c r="L2581"/>
      <c r="M2581"/>
      <c r="N2581"/>
      <c r="O2581"/>
      <c r="P2581"/>
    </row>
    <row r="2582" spans="1:16" ht="16.5">
      <c r="A2582"/>
      <c r="B2582"/>
      <c r="C2582"/>
      <c r="D2582"/>
      <c r="E2582"/>
      <c r="F2582"/>
      <c r="G2582"/>
      <c r="H2582"/>
      <c r="I2582"/>
      <c r="J2582"/>
      <c r="K2582"/>
      <c r="L2582"/>
      <c r="M2582"/>
      <c r="N2582"/>
      <c r="O2582"/>
      <c r="P2582"/>
    </row>
    <row r="2583" spans="1:16" ht="16.5">
      <c r="A2583"/>
      <c r="B2583"/>
      <c r="C2583"/>
      <c r="D2583"/>
      <c r="E2583"/>
      <c r="F2583"/>
      <c r="G2583"/>
      <c r="H2583"/>
      <c r="I2583"/>
      <c r="J2583"/>
      <c r="K2583"/>
      <c r="L2583"/>
      <c r="M2583"/>
      <c r="N2583"/>
      <c r="O2583"/>
      <c r="P2583"/>
    </row>
    <row r="2584" spans="1:16" ht="16.5">
      <c r="A2584"/>
      <c r="B2584"/>
      <c r="C2584"/>
      <c r="D2584"/>
      <c r="E2584"/>
      <c r="F2584"/>
      <c r="G2584"/>
      <c r="H2584"/>
      <c r="I2584"/>
      <c r="J2584"/>
      <c r="K2584"/>
      <c r="L2584"/>
      <c r="M2584"/>
      <c r="N2584"/>
      <c r="O2584"/>
      <c r="P2584"/>
    </row>
    <row r="2585" spans="1:16" ht="16.5">
      <c r="A2585"/>
      <c r="B2585"/>
      <c r="C2585"/>
      <c r="D2585"/>
      <c r="E2585"/>
      <c r="F2585"/>
      <c r="G2585"/>
      <c r="H2585"/>
      <c r="I2585"/>
      <c r="J2585"/>
      <c r="K2585"/>
      <c r="L2585"/>
      <c r="M2585"/>
      <c r="N2585"/>
      <c r="O2585"/>
      <c r="P2585"/>
    </row>
    <row r="2586" spans="1:16" ht="16.5">
      <c r="A2586"/>
      <c r="B2586"/>
      <c r="C2586"/>
      <c r="D2586"/>
      <c r="E2586"/>
      <c r="F2586"/>
      <c r="G2586"/>
      <c r="H2586"/>
      <c r="I2586"/>
      <c r="J2586"/>
      <c r="K2586"/>
      <c r="L2586"/>
      <c r="M2586"/>
      <c r="N2586"/>
      <c r="O2586"/>
      <c r="P2586"/>
    </row>
    <row r="2587" spans="1:16" ht="16.5">
      <c r="A2587"/>
      <c r="B2587"/>
      <c r="C2587"/>
      <c r="D2587"/>
      <c r="E2587"/>
      <c r="F2587"/>
      <c r="G2587"/>
      <c r="H2587"/>
      <c r="I2587"/>
      <c r="J2587"/>
      <c r="K2587"/>
      <c r="L2587"/>
      <c r="M2587"/>
      <c r="N2587"/>
      <c r="O2587"/>
      <c r="P2587"/>
    </row>
    <row r="2588" spans="1:16" ht="16.5">
      <c r="A2588"/>
      <c r="B2588"/>
      <c r="C2588"/>
      <c r="D2588"/>
      <c r="E2588"/>
      <c r="F2588"/>
      <c r="G2588"/>
      <c r="H2588"/>
      <c r="I2588"/>
      <c r="J2588"/>
      <c r="K2588"/>
      <c r="L2588"/>
      <c r="M2588"/>
      <c r="N2588"/>
      <c r="O2588"/>
      <c r="P2588"/>
    </row>
    <row r="2589" spans="1:16" ht="16.5">
      <c r="A2589"/>
      <c r="B2589"/>
      <c r="C2589"/>
      <c r="D2589"/>
      <c r="E2589"/>
      <c r="F2589"/>
      <c r="G2589"/>
      <c r="H2589"/>
      <c r="I2589"/>
      <c r="J2589"/>
      <c r="K2589"/>
      <c r="L2589"/>
      <c r="M2589"/>
      <c r="N2589"/>
      <c r="O2589"/>
      <c r="P2589"/>
    </row>
    <row r="2590" spans="1:16" ht="16.5">
      <c r="A2590"/>
      <c r="B2590"/>
      <c r="C2590"/>
      <c r="D2590"/>
      <c r="E2590"/>
      <c r="F2590"/>
      <c r="G2590"/>
      <c r="H2590"/>
      <c r="I2590"/>
      <c r="J2590"/>
      <c r="K2590"/>
      <c r="L2590"/>
      <c r="M2590"/>
      <c r="N2590"/>
      <c r="O2590"/>
      <c r="P2590"/>
    </row>
    <row r="2591" spans="1:16" ht="16.5">
      <c r="A2591"/>
      <c r="B2591"/>
      <c r="C2591"/>
      <c r="D2591"/>
      <c r="E2591"/>
      <c r="F2591"/>
      <c r="G2591"/>
      <c r="H2591"/>
      <c r="I2591"/>
      <c r="J2591"/>
      <c r="K2591"/>
      <c r="L2591"/>
      <c r="M2591"/>
      <c r="N2591"/>
      <c r="O2591"/>
      <c r="P2591"/>
    </row>
    <row r="2592" spans="1:16" ht="16.5">
      <c r="A2592"/>
      <c r="B2592"/>
      <c r="C2592"/>
      <c r="D2592"/>
      <c r="E2592"/>
      <c r="F2592"/>
      <c r="G2592"/>
      <c r="H2592"/>
      <c r="I2592"/>
      <c r="J2592"/>
      <c r="K2592"/>
      <c r="L2592"/>
      <c r="M2592"/>
      <c r="N2592"/>
      <c r="O2592"/>
      <c r="P2592"/>
    </row>
    <row r="2593" spans="1:16" ht="16.5">
      <c r="A2593"/>
      <c r="B2593"/>
      <c r="C2593"/>
      <c r="D2593"/>
      <c r="E2593"/>
      <c r="F2593"/>
      <c r="G2593"/>
      <c r="H2593"/>
      <c r="I2593"/>
      <c r="J2593"/>
      <c r="K2593"/>
      <c r="L2593"/>
      <c r="M2593"/>
      <c r="N2593"/>
      <c r="O2593"/>
      <c r="P2593"/>
    </row>
    <row r="2594" spans="1:16" ht="16.5">
      <c r="A2594"/>
      <c r="B2594"/>
      <c r="C2594"/>
      <c r="D2594"/>
      <c r="E2594"/>
      <c r="F2594"/>
      <c r="G2594"/>
      <c r="H2594"/>
      <c r="I2594"/>
      <c r="J2594"/>
      <c r="K2594"/>
      <c r="L2594"/>
      <c r="M2594"/>
      <c r="N2594"/>
      <c r="O2594"/>
      <c r="P2594"/>
    </row>
    <row r="2595" spans="1:16" ht="16.5">
      <c r="A2595"/>
      <c r="B2595"/>
      <c r="C2595"/>
      <c r="D2595"/>
      <c r="E2595"/>
      <c r="F2595"/>
      <c r="G2595"/>
      <c r="H2595"/>
      <c r="I2595"/>
      <c r="J2595"/>
      <c r="K2595"/>
      <c r="L2595"/>
      <c r="M2595"/>
      <c r="N2595"/>
      <c r="O2595"/>
      <c r="P2595"/>
    </row>
    <row r="2596" spans="1:16" ht="16.5">
      <c r="A2596"/>
      <c r="B2596"/>
      <c r="C2596"/>
      <c r="D2596"/>
      <c r="E2596"/>
      <c r="F2596"/>
      <c r="G2596"/>
      <c r="H2596"/>
      <c r="I2596"/>
      <c r="J2596"/>
      <c r="K2596"/>
      <c r="L2596"/>
      <c r="M2596"/>
      <c r="N2596"/>
      <c r="O2596"/>
      <c r="P2596"/>
    </row>
    <row r="2597" spans="1:16" ht="16.5">
      <c r="A2597"/>
      <c r="B2597"/>
      <c r="C2597"/>
      <c r="D2597"/>
      <c r="E2597"/>
      <c r="F2597"/>
      <c r="G2597"/>
      <c r="H2597"/>
      <c r="I2597"/>
      <c r="J2597"/>
      <c r="K2597"/>
      <c r="L2597"/>
      <c r="M2597"/>
      <c r="N2597"/>
      <c r="O2597"/>
      <c r="P2597"/>
    </row>
    <row r="2598" spans="1:16" ht="16.5">
      <c r="A2598"/>
      <c r="B2598"/>
      <c r="C2598"/>
      <c r="D2598"/>
      <c r="E2598"/>
      <c r="F2598"/>
      <c r="G2598"/>
      <c r="H2598"/>
      <c r="I2598"/>
      <c r="J2598"/>
      <c r="K2598"/>
      <c r="L2598"/>
      <c r="M2598"/>
      <c r="N2598"/>
      <c r="O2598"/>
      <c r="P2598"/>
    </row>
    <row r="2599" spans="1:16" ht="16.5">
      <c r="A2599"/>
      <c r="B2599"/>
      <c r="C2599"/>
      <c r="D2599"/>
      <c r="E2599"/>
      <c r="F2599"/>
      <c r="G2599"/>
      <c r="H2599"/>
      <c r="I2599"/>
      <c r="J2599"/>
      <c r="K2599"/>
      <c r="L2599"/>
      <c r="M2599"/>
      <c r="N2599"/>
      <c r="O2599"/>
      <c r="P2599"/>
    </row>
    <row r="2600" spans="1:16" ht="16.5">
      <c r="A2600"/>
      <c r="B2600"/>
      <c r="C2600"/>
      <c r="D2600"/>
      <c r="E2600"/>
      <c r="F2600"/>
      <c r="G2600"/>
      <c r="H2600"/>
      <c r="I2600"/>
      <c r="J2600"/>
      <c r="K2600"/>
      <c r="L2600"/>
      <c r="M2600"/>
      <c r="N2600"/>
      <c r="O2600"/>
      <c r="P2600"/>
    </row>
    <row r="2601" spans="1:16" ht="16.5">
      <c r="A2601"/>
      <c r="B2601"/>
      <c r="C2601"/>
      <c r="D2601"/>
      <c r="E2601"/>
      <c r="F2601"/>
      <c r="G2601"/>
      <c r="H2601"/>
      <c r="I2601"/>
      <c r="J2601"/>
      <c r="K2601"/>
      <c r="L2601"/>
      <c r="M2601"/>
      <c r="N2601"/>
      <c r="O2601"/>
      <c r="P2601"/>
    </row>
    <row r="2602" spans="1:16" ht="16.5">
      <c r="A2602"/>
      <c r="B2602"/>
      <c r="C2602"/>
      <c r="D2602"/>
      <c r="E2602"/>
      <c r="F2602"/>
      <c r="G2602"/>
      <c r="H2602"/>
      <c r="I2602"/>
      <c r="J2602"/>
      <c r="K2602"/>
      <c r="L2602"/>
      <c r="M2602"/>
      <c r="N2602"/>
      <c r="O2602"/>
      <c r="P2602"/>
    </row>
    <row r="2603" spans="1:16" ht="16.5">
      <c r="A2603"/>
      <c r="B2603"/>
      <c r="C2603"/>
      <c r="D2603"/>
      <c r="E2603"/>
      <c r="F2603"/>
      <c r="G2603"/>
      <c r="H2603"/>
      <c r="I2603"/>
      <c r="J2603"/>
      <c r="K2603"/>
      <c r="L2603"/>
      <c r="M2603"/>
      <c r="N2603"/>
      <c r="O2603"/>
      <c r="P2603"/>
    </row>
    <row r="2604" spans="1:16" ht="16.5">
      <c r="A2604"/>
      <c r="B2604"/>
      <c r="C2604"/>
      <c r="D2604"/>
      <c r="E2604"/>
      <c r="F2604"/>
      <c r="G2604"/>
      <c r="H2604"/>
      <c r="I2604"/>
      <c r="J2604"/>
      <c r="K2604"/>
      <c r="L2604"/>
      <c r="M2604"/>
      <c r="N2604"/>
      <c r="O2604"/>
      <c r="P2604"/>
    </row>
    <row r="2605" spans="1:16" ht="16.5">
      <c r="A2605"/>
      <c r="B2605"/>
      <c r="C2605"/>
      <c r="D2605"/>
      <c r="E2605"/>
      <c r="F2605"/>
      <c r="G2605"/>
      <c r="H2605"/>
      <c r="I2605"/>
      <c r="J2605"/>
      <c r="K2605"/>
      <c r="L2605"/>
      <c r="M2605"/>
      <c r="N2605"/>
      <c r="O2605"/>
      <c r="P2605"/>
    </row>
    <row r="2606" spans="1:16" ht="16.5">
      <c r="A2606"/>
      <c r="B2606"/>
      <c r="C2606"/>
      <c r="D2606"/>
      <c r="E2606"/>
      <c r="F2606"/>
      <c r="G2606"/>
      <c r="H2606"/>
      <c r="I2606"/>
      <c r="J2606"/>
      <c r="K2606"/>
      <c r="L2606"/>
      <c r="M2606"/>
      <c r="N2606"/>
      <c r="O2606"/>
      <c r="P2606"/>
    </row>
    <row r="2607" spans="1:16" ht="16.5">
      <c r="A2607"/>
      <c r="B2607"/>
      <c r="C2607"/>
      <c r="D2607"/>
      <c r="E2607"/>
      <c r="F2607"/>
      <c r="G2607"/>
      <c r="H2607"/>
      <c r="I2607"/>
      <c r="J2607"/>
      <c r="K2607"/>
      <c r="L2607"/>
      <c r="M2607"/>
      <c r="N2607"/>
      <c r="O2607"/>
      <c r="P2607"/>
    </row>
    <row r="2608" spans="1:16" ht="16.5">
      <c r="A2608"/>
      <c r="B2608"/>
      <c r="C2608"/>
      <c r="D2608"/>
      <c r="E2608"/>
      <c r="F2608"/>
      <c r="G2608"/>
      <c r="H2608"/>
      <c r="I2608"/>
      <c r="J2608"/>
      <c r="K2608"/>
      <c r="L2608"/>
      <c r="M2608"/>
      <c r="N2608"/>
      <c r="O2608"/>
      <c r="P2608"/>
    </row>
    <row r="2609" spans="1:16" ht="16.5">
      <c r="A2609"/>
      <c r="B2609"/>
      <c r="C2609"/>
      <c r="D2609"/>
      <c r="E2609"/>
      <c r="F2609"/>
      <c r="G2609"/>
      <c r="H2609"/>
      <c r="I2609"/>
      <c r="J2609"/>
      <c r="K2609"/>
      <c r="L2609"/>
      <c r="M2609"/>
      <c r="N2609"/>
      <c r="O2609"/>
      <c r="P2609"/>
    </row>
    <row r="2610" spans="1:16" ht="16.5">
      <c r="A2610"/>
      <c r="B2610"/>
      <c r="C2610"/>
      <c r="D2610"/>
      <c r="E2610"/>
      <c r="F2610"/>
      <c r="G2610"/>
      <c r="H2610"/>
      <c r="I2610"/>
      <c r="J2610"/>
      <c r="K2610"/>
      <c r="L2610"/>
      <c r="M2610"/>
      <c r="N2610"/>
      <c r="O2610"/>
      <c r="P2610"/>
    </row>
    <row r="2611" spans="1:16" ht="16.5">
      <c r="A2611"/>
      <c r="B2611"/>
      <c r="C2611"/>
      <c r="D2611"/>
      <c r="E2611"/>
      <c r="F2611"/>
      <c r="G2611"/>
      <c r="H2611"/>
      <c r="I2611"/>
      <c r="J2611"/>
      <c r="K2611"/>
      <c r="L2611"/>
      <c r="M2611"/>
      <c r="N2611"/>
      <c r="O2611"/>
      <c r="P2611"/>
    </row>
    <row r="2612" spans="1:16" ht="16.5">
      <c r="A2612"/>
      <c r="B2612"/>
      <c r="C2612"/>
      <c r="D2612"/>
      <c r="E2612"/>
      <c r="F2612"/>
      <c r="G2612"/>
      <c r="H2612"/>
      <c r="I2612"/>
      <c r="J2612"/>
      <c r="K2612"/>
      <c r="L2612"/>
      <c r="M2612"/>
      <c r="N2612"/>
      <c r="O2612"/>
      <c r="P2612"/>
    </row>
    <row r="2613" spans="1:16" ht="16.5">
      <c r="A2613"/>
      <c r="B2613"/>
      <c r="C2613"/>
      <c r="D2613"/>
      <c r="E2613"/>
      <c r="F2613"/>
      <c r="G2613"/>
      <c r="H2613"/>
      <c r="I2613"/>
      <c r="J2613"/>
      <c r="K2613"/>
      <c r="L2613"/>
      <c r="M2613"/>
      <c r="N2613"/>
      <c r="O2613"/>
      <c r="P2613"/>
    </row>
    <row r="2614" spans="1:16" ht="16.5">
      <c r="A2614"/>
      <c r="B2614"/>
      <c r="C2614"/>
      <c r="D2614"/>
      <c r="E2614"/>
      <c r="F2614"/>
      <c r="G2614"/>
      <c r="H2614"/>
      <c r="I2614"/>
      <c r="J2614"/>
      <c r="K2614"/>
      <c r="L2614"/>
      <c r="M2614"/>
      <c r="N2614"/>
      <c r="O2614"/>
      <c r="P2614"/>
    </row>
    <row r="2615" spans="1:16" ht="16.5">
      <c r="A2615"/>
      <c r="B2615"/>
      <c r="C2615"/>
      <c r="D2615"/>
      <c r="E2615"/>
      <c r="F2615"/>
      <c r="G2615"/>
      <c r="H2615"/>
      <c r="I2615"/>
      <c r="J2615"/>
      <c r="K2615"/>
      <c r="L2615"/>
      <c r="M2615"/>
      <c r="N2615"/>
      <c r="O2615"/>
      <c r="P2615"/>
    </row>
    <row r="2616" spans="1:16" ht="16.5">
      <c r="A2616"/>
      <c r="B2616"/>
      <c r="C2616"/>
      <c r="D2616"/>
      <c r="E2616"/>
      <c r="F2616"/>
      <c r="G2616"/>
      <c r="H2616"/>
      <c r="I2616"/>
      <c r="J2616"/>
      <c r="K2616"/>
      <c r="L2616"/>
      <c r="M2616"/>
      <c r="N2616"/>
      <c r="O2616"/>
      <c r="P2616"/>
    </row>
    <row r="2617" spans="1:16" ht="16.5">
      <c r="A2617"/>
      <c r="B2617"/>
      <c r="C2617"/>
      <c r="D2617"/>
      <c r="E2617"/>
      <c r="F2617"/>
      <c r="G2617"/>
      <c r="H2617"/>
      <c r="I2617"/>
      <c r="J2617"/>
      <c r="K2617"/>
      <c r="L2617"/>
      <c r="M2617"/>
      <c r="N2617"/>
      <c r="O2617"/>
      <c r="P2617"/>
    </row>
    <row r="2618" spans="1:16" ht="16.5">
      <c r="A2618"/>
      <c r="B2618"/>
      <c r="C2618"/>
      <c r="D2618"/>
      <c r="E2618"/>
      <c r="F2618"/>
      <c r="G2618"/>
      <c r="H2618"/>
      <c r="I2618"/>
      <c r="J2618"/>
      <c r="K2618"/>
      <c r="L2618"/>
      <c r="M2618"/>
      <c r="N2618"/>
      <c r="O2618"/>
      <c r="P2618"/>
    </row>
    <row r="2619" spans="1:16" ht="16.5">
      <c r="A2619"/>
      <c r="B2619"/>
      <c r="C2619"/>
      <c r="D2619"/>
      <c r="E2619"/>
      <c r="F2619"/>
      <c r="G2619"/>
      <c r="H2619"/>
      <c r="I2619"/>
      <c r="J2619"/>
      <c r="K2619"/>
      <c r="L2619"/>
      <c r="M2619"/>
      <c r="N2619"/>
      <c r="O2619"/>
      <c r="P2619"/>
    </row>
    <row r="2620" spans="1:16" ht="16.5">
      <c r="A2620"/>
      <c r="B2620"/>
      <c r="C2620"/>
      <c r="D2620"/>
      <c r="E2620"/>
      <c r="F2620"/>
      <c r="G2620"/>
      <c r="H2620"/>
      <c r="I2620"/>
      <c r="J2620"/>
      <c r="K2620"/>
      <c r="L2620"/>
      <c r="M2620"/>
      <c r="N2620"/>
      <c r="O2620"/>
      <c r="P2620"/>
    </row>
    <row r="2621" spans="1:16" ht="16.5">
      <c r="A2621"/>
      <c r="B2621"/>
      <c r="C2621"/>
      <c r="D2621"/>
      <c r="E2621"/>
      <c r="F2621"/>
      <c r="G2621"/>
      <c r="H2621"/>
      <c r="I2621"/>
      <c r="J2621"/>
      <c r="K2621"/>
      <c r="L2621"/>
      <c r="M2621"/>
      <c r="N2621"/>
      <c r="O2621"/>
      <c r="P2621"/>
    </row>
    <row r="2622" spans="1:16" ht="16.5">
      <c r="A2622"/>
      <c r="B2622"/>
      <c r="C2622"/>
      <c r="D2622"/>
      <c r="E2622"/>
      <c r="F2622"/>
      <c r="G2622"/>
      <c r="H2622"/>
      <c r="I2622"/>
      <c r="J2622"/>
      <c r="K2622"/>
      <c r="L2622"/>
      <c r="M2622"/>
      <c r="N2622"/>
      <c r="O2622"/>
      <c r="P2622"/>
    </row>
    <row r="2623" spans="1:16" ht="16.5">
      <c r="A2623"/>
      <c r="B2623"/>
      <c r="C2623"/>
      <c r="D2623"/>
      <c r="E2623"/>
      <c r="F2623"/>
      <c r="G2623"/>
      <c r="H2623"/>
      <c r="I2623"/>
      <c r="J2623"/>
      <c r="K2623"/>
      <c r="L2623"/>
      <c r="M2623"/>
      <c r="N2623"/>
      <c r="O2623"/>
      <c r="P2623"/>
    </row>
    <row r="2624" spans="1:16" ht="16.5">
      <c r="A2624"/>
      <c r="B2624"/>
      <c r="C2624"/>
      <c r="D2624"/>
      <c r="E2624"/>
      <c r="F2624"/>
      <c r="G2624"/>
      <c r="H2624"/>
      <c r="I2624"/>
      <c r="J2624"/>
      <c r="K2624"/>
      <c r="L2624"/>
      <c r="M2624"/>
      <c r="N2624"/>
      <c r="O2624"/>
      <c r="P2624"/>
    </row>
    <row r="2625" spans="1:16" ht="16.5">
      <c r="A2625"/>
      <c r="B2625"/>
      <c r="C2625"/>
      <c r="D2625"/>
      <c r="E2625"/>
      <c r="F2625"/>
      <c r="G2625"/>
      <c r="H2625"/>
      <c r="I2625"/>
      <c r="J2625"/>
      <c r="K2625"/>
      <c r="L2625"/>
      <c r="M2625"/>
      <c r="N2625"/>
      <c r="O2625"/>
      <c r="P2625"/>
    </row>
    <row r="2626" spans="1:16" ht="16.5">
      <c r="A2626"/>
      <c r="B2626"/>
      <c r="C2626"/>
      <c r="D2626"/>
      <c r="E2626"/>
      <c r="F2626"/>
      <c r="G2626"/>
      <c r="H2626"/>
      <c r="I2626"/>
      <c r="J2626"/>
      <c r="K2626"/>
      <c r="L2626"/>
      <c r="M2626"/>
      <c r="N2626"/>
      <c r="O2626"/>
      <c r="P2626"/>
    </row>
    <row r="2627" spans="1:16" ht="16.5">
      <c r="A2627"/>
      <c r="B2627"/>
      <c r="C2627"/>
      <c r="D2627"/>
      <c r="E2627"/>
      <c r="F2627"/>
      <c r="G2627"/>
      <c r="H2627"/>
      <c r="I2627"/>
      <c r="J2627"/>
      <c r="K2627"/>
      <c r="L2627"/>
      <c r="M2627"/>
      <c r="N2627"/>
      <c r="O2627"/>
      <c r="P2627"/>
    </row>
    <row r="2628" spans="1:16" ht="16.5">
      <c r="A2628"/>
      <c r="B2628"/>
      <c r="C2628"/>
      <c r="D2628"/>
      <c r="E2628"/>
      <c r="F2628"/>
      <c r="G2628"/>
      <c r="H2628"/>
      <c r="I2628"/>
      <c r="J2628"/>
      <c r="K2628"/>
      <c r="L2628"/>
      <c r="M2628"/>
      <c r="N2628"/>
      <c r="O2628"/>
      <c r="P2628"/>
    </row>
    <row r="2629" spans="1:16" ht="16.5">
      <c r="A2629"/>
      <c r="B2629"/>
      <c r="C2629"/>
      <c r="D2629"/>
      <c r="E2629"/>
      <c r="F2629"/>
      <c r="G2629"/>
      <c r="H2629"/>
      <c r="I2629"/>
      <c r="J2629"/>
      <c r="K2629"/>
      <c r="L2629"/>
      <c r="M2629"/>
      <c r="N2629"/>
      <c r="O2629"/>
      <c r="P2629"/>
    </row>
    <row r="2630" spans="1:16" ht="16.5">
      <c r="A2630"/>
      <c r="B2630"/>
      <c r="C2630"/>
      <c r="D2630"/>
      <c r="E2630"/>
      <c r="F2630"/>
      <c r="G2630"/>
      <c r="H2630"/>
      <c r="I2630"/>
      <c r="J2630"/>
      <c r="K2630"/>
      <c r="L2630"/>
      <c r="M2630"/>
      <c r="N2630"/>
      <c r="O2630"/>
      <c r="P2630"/>
    </row>
    <row r="2631" spans="1:16" ht="16.5">
      <c r="A2631"/>
      <c r="B2631"/>
      <c r="C2631"/>
      <c r="D2631"/>
      <c r="E2631"/>
      <c r="F2631"/>
      <c r="G2631"/>
      <c r="H2631"/>
      <c r="I2631"/>
      <c r="J2631"/>
      <c r="K2631"/>
      <c r="L2631"/>
      <c r="M2631"/>
      <c r="N2631"/>
      <c r="O2631"/>
      <c r="P2631"/>
    </row>
    <row r="2632" spans="1:16" ht="16.5">
      <c r="A2632"/>
      <c r="B2632"/>
      <c r="C2632"/>
      <c r="D2632"/>
      <c r="E2632"/>
      <c r="F2632"/>
      <c r="G2632"/>
      <c r="H2632"/>
      <c r="I2632"/>
      <c r="J2632"/>
      <c r="K2632"/>
      <c r="L2632"/>
      <c r="M2632"/>
      <c r="N2632"/>
      <c r="O2632"/>
      <c r="P2632"/>
    </row>
    <row r="2633" spans="1:16" ht="16.5">
      <c r="A2633"/>
      <c r="B2633"/>
      <c r="C2633"/>
      <c r="D2633"/>
      <c r="E2633"/>
      <c r="F2633"/>
      <c r="G2633"/>
      <c r="H2633"/>
      <c r="I2633"/>
      <c r="J2633"/>
      <c r="K2633"/>
      <c r="L2633"/>
      <c r="M2633"/>
      <c r="N2633"/>
      <c r="O2633"/>
      <c r="P2633"/>
    </row>
    <row r="2634" spans="1:16" ht="16.5">
      <c r="A2634"/>
      <c r="B2634"/>
      <c r="C2634"/>
      <c r="D2634"/>
      <c r="E2634"/>
      <c r="F2634"/>
      <c r="G2634"/>
      <c r="H2634"/>
      <c r="I2634"/>
      <c r="J2634"/>
      <c r="K2634"/>
      <c r="L2634"/>
      <c r="M2634"/>
      <c r="N2634"/>
      <c r="O2634"/>
      <c r="P2634"/>
    </row>
    <row r="2635" spans="1:16" ht="16.5">
      <c r="A2635"/>
      <c r="B2635"/>
      <c r="C2635"/>
      <c r="D2635"/>
      <c r="E2635"/>
      <c r="F2635"/>
      <c r="G2635"/>
      <c r="H2635"/>
      <c r="I2635"/>
      <c r="J2635"/>
      <c r="K2635"/>
      <c r="L2635"/>
      <c r="M2635"/>
      <c r="N2635"/>
      <c r="O2635"/>
      <c r="P2635"/>
    </row>
    <row r="2636" spans="1:16" ht="16.5">
      <c r="A2636"/>
      <c r="B2636"/>
      <c r="C2636"/>
      <c r="D2636"/>
      <c r="E2636"/>
      <c r="F2636"/>
      <c r="G2636"/>
      <c r="H2636"/>
      <c r="I2636"/>
      <c r="J2636"/>
      <c r="K2636"/>
      <c r="L2636"/>
      <c r="M2636"/>
      <c r="N2636"/>
      <c r="O2636"/>
      <c r="P2636"/>
    </row>
    <row r="2637" spans="1:16" ht="16.5">
      <c r="A2637"/>
      <c r="B2637"/>
      <c r="C2637"/>
      <c r="D2637"/>
      <c r="E2637"/>
      <c r="F2637"/>
      <c r="G2637"/>
      <c r="H2637"/>
      <c r="I2637"/>
      <c r="J2637"/>
      <c r="K2637"/>
      <c r="L2637"/>
      <c r="M2637"/>
      <c r="N2637"/>
      <c r="O2637"/>
      <c r="P2637"/>
    </row>
    <row r="2638" spans="1:16" ht="16.5">
      <c r="A2638"/>
      <c r="B2638"/>
      <c r="C2638"/>
      <c r="D2638"/>
      <c r="E2638"/>
      <c r="F2638"/>
      <c r="G2638"/>
      <c r="H2638"/>
      <c r="I2638"/>
      <c r="J2638"/>
      <c r="K2638"/>
      <c r="L2638"/>
      <c r="M2638"/>
      <c r="N2638"/>
      <c r="O2638"/>
      <c r="P2638"/>
    </row>
    <row r="2639" spans="1:16" ht="16.5">
      <c r="A2639"/>
      <c r="B2639"/>
      <c r="C2639"/>
      <c r="D2639"/>
      <c r="E2639"/>
      <c r="F2639"/>
      <c r="G2639"/>
      <c r="H2639"/>
      <c r="I2639"/>
      <c r="J2639"/>
      <c r="K2639"/>
      <c r="L2639"/>
      <c r="M2639"/>
      <c r="N2639"/>
      <c r="O2639"/>
      <c r="P2639"/>
    </row>
    <row r="2640" spans="1:16" ht="16.5">
      <c r="A2640"/>
      <c r="B2640"/>
      <c r="C2640"/>
      <c r="D2640"/>
      <c r="E2640"/>
      <c r="F2640"/>
      <c r="G2640"/>
      <c r="H2640"/>
      <c r="I2640"/>
      <c r="J2640"/>
      <c r="K2640"/>
      <c r="L2640"/>
      <c r="M2640"/>
      <c r="N2640"/>
      <c r="O2640"/>
      <c r="P2640"/>
    </row>
    <row r="2641" spans="1:16" ht="16.5">
      <c r="A2641"/>
      <c r="B2641"/>
      <c r="C2641"/>
      <c r="D2641"/>
      <c r="E2641"/>
      <c r="F2641"/>
      <c r="G2641"/>
      <c r="H2641"/>
      <c r="I2641"/>
      <c r="J2641"/>
      <c r="K2641"/>
      <c r="L2641"/>
      <c r="M2641"/>
      <c r="N2641"/>
      <c r="O2641"/>
      <c r="P2641"/>
    </row>
    <row r="2642" spans="1:16" ht="16.5">
      <c r="A2642"/>
      <c r="B2642"/>
      <c r="C2642"/>
      <c r="D2642"/>
      <c r="E2642"/>
      <c r="F2642"/>
      <c r="G2642"/>
      <c r="H2642"/>
      <c r="I2642"/>
      <c r="J2642"/>
      <c r="K2642"/>
      <c r="L2642"/>
      <c r="M2642"/>
      <c r="N2642"/>
      <c r="O2642"/>
      <c r="P2642"/>
    </row>
    <row r="2643" spans="1:16" ht="16.5">
      <c r="A2643"/>
      <c r="B2643"/>
      <c r="C2643"/>
      <c r="D2643"/>
      <c r="E2643"/>
      <c r="F2643"/>
      <c r="G2643"/>
      <c r="H2643"/>
      <c r="I2643"/>
      <c r="J2643"/>
      <c r="K2643"/>
      <c r="L2643"/>
      <c r="M2643"/>
      <c r="N2643"/>
      <c r="O2643"/>
      <c r="P2643"/>
    </row>
    <row r="2644" spans="1:16" ht="16.5">
      <c r="A2644"/>
      <c r="B2644"/>
      <c r="C2644"/>
      <c r="D2644"/>
      <c r="E2644"/>
      <c r="F2644"/>
      <c r="G2644"/>
      <c r="H2644"/>
      <c r="I2644"/>
      <c r="J2644"/>
      <c r="K2644"/>
      <c r="L2644"/>
      <c r="M2644"/>
      <c r="N2644"/>
      <c r="O2644"/>
      <c r="P2644"/>
    </row>
    <row r="2645" spans="1:16" ht="16.5">
      <c r="A2645"/>
      <c r="B2645"/>
      <c r="C2645"/>
      <c r="D2645"/>
      <c r="E2645"/>
      <c r="F2645"/>
      <c r="G2645"/>
      <c r="H2645"/>
      <c r="I2645"/>
      <c r="J2645"/>
      <c r="K2645"/>
      <c r="L2645"/>
      <c r="M2645"/>
      <c r="N2645"/>
      <c r="O2645"/>
      <c r="P2645"/>
    </row>
    <row r="2646" spans="1:16" ht="16.5">
      <c r="A2646"/>
      <c r="B2646"/>
      <c r="C2646"/>
      <c r="D2646"/>
      <c r="E2646"/>
      <c r="F2646"/>
      <c r="G2646"/>
      <c r="H2646"/>
      <c r="I2646"/>
      <c r="J2646"/>
      <c r="K2646"/>
      <c r="L2646"/>
      <c r="M2646"/>
      <c r="N2646"/>
      <c r="O2646"/>
      <c r="P2646"/>
    </row>
    <row r="2647" spans="1:16" ht="16.5">
      <c r="A2647"/>
      <c r="B2647"/>
      <c r="C2647"/>
      <c r="D2647"/>
      <c r="E2647"/>
      <c r="F2647"/>
      <c r="G2647"/>
      <c r="H2647"/>
      <c r="I2647"/>
      <c r="J2647"/>
      <c r="K2647"/>
      <c r="L2647"/>
      <c r="M2647"/>
      <c r="N2647"/>
      <c r="O2647"/>
      <c r="P2647"/>
    </row>
    <row r="2648" spans="1:16" ht="16.5">
      <c r="A2648"/>
      <c r="B2648"/>
      <c r="C2648"/>
      <c r="D2648"/>
      <c r="E2648"/>
      <c r="F2648"/>
      <c r="G2648"/>
      <c r="H2648"/>
      <c r="I2648"/>
      <c r="J2648"/>
      <c r="K2648"/>
      <c r="L2648"/>
      <c r="M2648"/>
      <c r="N2648"/>
      <c r="O2648"/>
      <c r="P2648"/>
    </row>
    <row r="2649" spans="1:16" ht="16.5">
      <c r="A2649"/>
      <c r="B2649"/>
      <c r="C2649"/>
      <c r="D2649"/>
      <c r="E2649"/>
      <c r="F2649"/>
      <c r="G2649"/>
      <c r="H2649"/>
      <c r="I2649"/>
      <c r="J2649"/>
      <c r="K2649"/>
      <c r="L2649"/>
      <c r="M2649"/>
      <c r="N2649"/>
      <c r="O2649"/>
      <c r="P2649"/>
    </row>
    <row r="2650" spans="1:16" ht="16.5">
      <c r="A2650"/>
      <c r="B2650"/>
      <c r="C2650"/>
      <c r="D2650"/>
      <c r="E2650"/>
      <c r="F2650"/>
      <c r="G2650"/>
      <c r="H2650"/>
      <c r="I2650"/>
      <c r="J2650"/>
      <c r="K2650"/>
      <c r="L2650"/>
      <c r="M2650"/>
      <c r="N2650"/>
      <c r="O2650"/>
      <c r="P2650"/>
    </row>
    <row r="2651" spans="1:16" ht="16.5">
      <c r="A2651"/>
      <c r="B2651"/>
      <c r="C2651"/>
      <c r="D2651"/>
      <c r="E2651"/>
      <c r="F2651"/>
      <c r="G2651"/>
      <c r="H2651"/>
      <c r="I2651"/>
      <c r="J2651"/>
      <c r="K2651"/>
      <c r="L2651"/>
      <c r="M2651"/>
      <c r="N2651"/>
      <c r="O2651"/>
      <c r="P2651"/>
    </row>
    <row r="2652" spans="1:16" ht="16.5">
      <c r="A2652"/>
      <c r="B2652"/>
      <c r="C2652"/>
      <c r="D2652"/>
      <c r="E2652"/>
      <c r="F2652"/>
      <c r="G2652"/>
      <c r="H2652"/>
      <c r="I2652"/>
      <c r="J2652"/>
      <c r="K2652"/>
      <c r="L2652"/>
      <c r="M2652"/>
      <c r="N2652"/>
      <c r="O2652"/>
      <c r="P2652"/>
    </row>
    <row r="2653" spans="1:16" ht="16.5">
      <c r="A2653"/>
      <c r="B2653"/>
      <c r="C2653"/>
      <c r="D2653"/>
      <c r="E2653"/>
      <c r="F2653"/>
      <c r="G2653"/>
      <c r="H2653"/>
      <c r="I2653"/>
      <c r="J2653"/>
      <c r="K2653"/>
      <c r="L2653"/>
      <c r="M2653"/>
      <c r="N2653"/>
      <c r="O2653"/>
      <c r="P2653"/>
    </row>
    <row r="2654" spans="1:16" ht="16.5">
      <c r="A2654"/>
      <c r="B2654"/>
      <c r="C2654"/>
      <c r="D2654"/>
      <c r="E2654"/>
      <c r="F2654"/>
      <c r="G2654"/>
      <c r="H2654"/>
      <c r="I2654"/>
      <c r="J2654"/>
      <c r="K2654"/>
      <c r="L2654"/>
      <c r="M2654"/>
      <c r="N2654"/>
      <c r="O2654"/>
      <c r="P2654"/>
    </row>
    <row r="2655" spans="1:16" ht="16.5">
      <c r="A2655"/>
      <c r="B2655"/>
      <c r="C2655"/>
      <c r="D2655"/>
      <c r="E2655"/>
      <c r="F2655"/>
      <c r="G2655"/>
      <c r="H2655"/>
      <c r="I2655"/>
      <c r="J2655"/>
      <c r="K2655"/>
      <c r="L2655"/>
      <c r="M2655"/>
      <c r="N2655"/>
      <c r="O2655"/>
      <c r="P2655"/>
    </row>
    <row r="2656" spans="1:16" ht="16.5">
      <c r="A2656"/>
      <c r="B2656"/>
      <c r="C2656"/>
      <c r="D2656"/>
      <c r="E2656"/>
      <c r="F2656"/>
      <c r="G2656"/>
      <c r="H2656"/>
      <c r="I2656"/>
      <c r="J2656"/>
      <c r="K2656"/>
      <c r="L2656"/>
      <c r="M2656"/>
      <c r="N2656"/>
      <c r="O2656"/>
      <c r="P2656"/>
    </row>
    <row r="2657" spans="1:16" ht="16.5">
      <c r="A2657"/>
      <c r="B2657"/>
      <c r="C2657"/>
      <c r="D2657"/>
      <c r="E2657"/>
      <c r="F2657"/>
      <c r="G2657"/>
      <c r="H2657"/>
      <c r="I2657"/>
      <c r="J2657"/>
      <c r="K2657"/>
      <c r="L2657"/>
      <c r="M2657"/>
      <c r="N2657"/>
      <c r="O2657"/>
      <c r="P2657"/>
    </row>
    <row r="2658" spans="1:16" ht="16.5">
      <c r="A2658"/>
      <c r="B2658"/>
      <c r="C2658"/>
      <c r="D2658"/>
      <c r="E2658"/>
      <c r="F2658"/>
      <c r="G2658"/>
      <c r="H2658"/>
      <c r="I2658"/>
      <c r="J2658"/>
      <c r="K2658"/>
      <c r="L2658"/>
      <c r="M2658"/>
      <c r="N2658"/>
      <c r="O2658"/>
      <c r="P2658"/>
    </row>
    <row r="2659" spans="1:16" ht="16.5">
      <c r="A2659"/>
      <c r="B2659"/>
      <c r="C2659"/>
      <c r="D2659"/>
      <c r="E2659"/>
      <c r="F2659"/>
      <c r="G2659"/>
      <c r="H2659"/>
      <c r="I2659"/>
      <c r="J2659"/>
      <c r="K2659"/>
      <c r="L2659"/>
      <c r="M2659"/>
      <c r="N2659"/>
      <c r="O2659"/>
      <c r="P2659"/>
    </row>
    <row r="2660" spans="1:16" ht="16.5">
      <c r="A2660"/>
      <c r="B2660"/>
      <c r="C2660"/>
      <c r="D2660"/>
      <c r="E2660"/>
      <c r="F2660"/>
      <c r="G2660"/>
      <c r="H2660"/>
      <c r="I2660"/>
      <c r="J2660"/>
      <c r="K2660"/>
      <c r="L2660"/>
      <c r="M2660"/>
      <c r="N2660"/>
      <c r="O2660"/>
      <c r="P2660"/>
    </row>
    <row r="2661" spans="1:16" ht="16.5">
      <c r="A2661"/>
      <c r="B2661"/>
      <c r="C2661"/>
      <c r="D2661"/>
      <c r="E2661"/>
      <c r="F2661"/>
      <c r="G2661"/>
      <c r="H2661"/>
      <c r="I2661"/>
      <c r="J2661"/>
      <c r="K2661"/>
      <c r="L2661"/>
      <c r="M2661"/>
      <c r="N2661"/>
      <c r="O2661"/>
      <c r="P2661"/>
    </row>
    <row r="2662" spans="1:16" ht="16.5">
      <c r="A2662"/>
      <c r="B2662"/>
      <c r="C2662"/>
      <c r="D2662"/>
      <c r="E2662"/>
      <c r="F2662"/>
      <c r="G2662"/>
      <c r="H2662"/>
      <c r="I2662"/>
      <c r="J2662"/>
      <c r="K2662"/>
      <c r="L2662"/>
      <c r="M2662"/>
      <c r="N2662"/>
      <c r="O2662"/>
      <c r="P2662"/>
    </row>
    <row r="2663" spans="1:16" ht="16.5">
      <c r="A2663"/>
      <c r="B2663"/>
      <c r="C2663"/>
      <c r="D2663"/>
      <c r="E2663"/>
      <c r="F2663"/>
      <c r="G2663"/>
      <c r="H2663"/>
      <c r="I2663"/>
      <c r="J2663"/>
      <c r="K2663"/>
      <c r="L2663"/>
      <c r="M2663"/>
      <c r="N2663"/>
      <c r="O2663"/>
      <c r="P2663"/>
    </row>
    <row r="2664" spans="1:16" ht="16.5">
      <c r="A2664"/>
      <c r="B2664"/>
      <c r="C2664"/>
      <c r="D2664"/>
      <c r="E2664"/>
      <c r="F2664"/>
      <c r="G2664"/>
      <c r="H2664"/>
      <c r="I2664"/>
      <c r="J2664"/>
      <c r="K2664"/>
      <c r="L2664"/>
      <c r="M2664"/>
      <c r="N2664"/>
      <c r="O2664"/>
      <c r="P2664"/>
    </row>
    <row r="2665" spans="1:16" ht="16.5">
      <c r="A2665"/>
      <c r="B2665"/>
      <c r="C2665"/>
      <c r="D2665"/>
      <c r="E2665"/>
      <c r="F2665"/>
      <c r="G2665"/>
      <c r="H2665"/>
      <c r="I2665"/>
      <c r="J2665"/>
      <c r="K2665"/>
      <c r="L2665"/>
      <c r="M2665"/>
      <c r="N2665"/>
      <c r="O2665"/>
      <c r="P2665"/>
    </row>
    <row r="2666" spans="1:16" ht="16.5">
      <c r="A2666"/>
      <c r="B2666"/>
      <c r="C2666"/>
      <c r="D2666"/>
      <c r="E2666"/>
      <c r="F2666"/>
      <c r="G2666"/>
      <c r="H2666"/>
      <c r="I2666"/>
      <c r="J2666"/>
      <c r="K2666"/>
      <c r="L2666"/>
      <c r="M2666"/>
      <c r="N2666"/>
      <c r="O2666"/>
      <c r="P2666"/>
    </row>
    <row r="2667" spans="1:16" ht="16.5">
      <c r="A2667"/>
      <c r="B2667"/>
      <c r="C2667"/>
      <c r="D2667"/>
      <c r="E2667"/>
      <c r="F2667"/>
      <c r="G2667"/>
      <c r="H2667"/>
      <c r="I2667"/>
      <c r="J2667"/>
      <c r="K2667"/>
      <c r="L2667"/>
      <c r="M2667"/>
      <c r="N2667"/>
      <c r="O2667"/>
      <c r="P2667"/>
    </row>
    <row r="2668" spans="1:16" ht="16.5">
      <c r="A2668"/>
      <c r="B2668"/>
      <c r="C2668"/>
      <c r="D2668"/>
      <c r="E2668"/>
      <c r="F2668"/>
      <c r="G2668"/>
      <c r="H2668"/>
      <c r="I2668"/>
      <c r="J2668"/>
      <c r="K2668"/>
      <c r="L2668"/>
      <c r="M2668"/>
      <c r="N2668"/>
      <c r="O2668"/>
      <c r="P2668"/>
    </row>
    <row r="2669" spans="1:16" ht="16.5">
      <c r="A2669"/>
      <c r="B2669"/>
      <c r="C2669"/>
      <c r="D2669"/>
      <c r="E2669"/>
      <c r="F2669"/>
      <c r="G2669"/>
      <c r="H2669"/>
      <c r="I2669"/>
      <c r="J2669"/>
      <c r="K2669"/>
      <c r="L2669"/>
      <c r="M2669"/>
      <c r="N2669"/>
      <c r="O2669"/>
      <c r="P2669"/>
    </row>
    <row r="2670" spans="1:16" ht="16.5">
      <c r="A2670"/>
      <c r="B2670"/>
      <c r="C2670"/>
      <c r="D2670"/>
      <c r="E2670"/>
      <c r="F2670"/>
      <c r="G2670"/>
      <c r="H2670"/>
      <c r="I2670"/>
      <c r="J2670"/>
      <c r="K2670"/>
      <c r="L2670"/>
      <c r="M2670"/>
      <c r="N2670"/>
      <c r="O2670"/>
      <c r="P2670"/>
    </row>
    <row r="2671" spans="1:16" ht="16.5">
      <c r="A2671"/>
      <c r="B2671"/>
      <c r="C2671"/>
      <c r="D2671"/>
      <c r="E2671"/>
      <c r="F2671"/>
      <c r="G2671"/>
      <c r="H2671"/>
      <c r="I2671"/>
      <c r="J2671"/>
      <c r="K2671"/>
      <c r="L2671"/>
      <c r="M2671"/>
      <c r="N2671"/>
      <c r="O2671"/>
      <c r="P2671"/>
    </row>
    <row r="2672" spans="1:16" ht="16.5">
      <c r="A2672"/>
      <c r="B2672"/>
      <c r="C2672"/>
      <c r="D2672"/>
      <c r="E2672"/>
      <c r="F2672"/>
      <c r="G2672"/>
      <c r="H2672"/>
      <c r="I2672"/>
      <c r="J2672"/>
      <c r="K2672"/>
      <c r="L2672"/>
      <c r="M2672"/>
      <c r="N2672"/>
      <c r="O2672"/>
      <c r="P2672"/>
    </row>
    <row r="2673" spans="1:16" ht="16.5">
      <c r="A2673"/>
      <c r="B2673"/>
      <c r="C2673"/>
      <c r="D2673"/>
      <c r="E2673"/>
      <c r="F2673"/>
      <c r="G2673"/>
      <c r="H2673"/>
      <c r="I2673"/>
      <c r="J2673"/>
      <c r="K2673"/>
      <c r="L2673"/>
      <c r="M2673"/>
      <c r="N2673"/>
      <c r="O2673"/>
      <c r="P2673"/>
    </row>
    <row r="2674" spans="1:16" ht="16.5">
      <c r="A2674"/>
      <c r="B2674"/>
      <c r="C2674"/>
      <c r="D2674"/>
      <c r="E2674"/>
      <c r="F2674"/>
      <c r="G2674"/>
      <c r="H2674"/>
      <c r="I2674"/>
      <c r="J2674"/>
      <c r="K2674"/>
      <c r="L2674"/>
      <c r="M2674"/>
      <c r="N2674"/>
      <c r="O2674"/>
      <c r="P2674"/>
    </row>
    <row r="2675" spans="1:16" ht="16.5">
      <c r="A2675"/>
      <c r="B2675"/>
      <c r="C2675"/>
      <c r="D2675"/>
      <c r="E2675"/>
      <c r="F2675"/>
      <c r="G2675"/>
      <c r="H2675"/>
      <c r="I2675"/>
      <c r="J2675"/>
      <c r="K2675"/>
      <c r="L2675"/>
      <c r="M2675"/>
      <c r="N2675"/>
      <c r="O2675"/>
      <c r="P2675"/>
    </row>
    <row r="2676" spans="1:16" ht="16.5">
      <c r="A2676"/>
      <c r="B2676"/>
      <c r="C2676"/>
      <c r="D2676"/>
      <c r="E2676"/>
      <c r="F2676"/>
      <c r="G2676"/>
      <c r="H2676"/>
      <c r="I2676"/>
      <c r="J2676"/>
      <c r="K2676"/>
      <c r="L2676"/>
      <c r="M2676"/>
      <c r="N2676"/>
      <c r="O2676"/>
      <c r="P2676"/>
    </row>
    <row r="2677" spans="1:16" ht="16.5">
      <c r="A2677"/>
      <c r="B2677"/>
      <c r="C2677"/>
      <c r="D2677"/>
      <c r="E2677"/>
      <c r="F2677"/>
      <c r="G2677"/>
      <c r="H2677"/>
      <c r="I2677"/>
      <c r="J2677"/>
      <c r="K2677"/>
      <c r="L2677"/>
      <c r="M2677"/>
      <c r="N2677"/>
      <c r="O2677"/>
      <c r="P2677"/>
    </row>
    <row r="2678" spans="1:16" ht="16.5">
      <c r="A2678"/>
      <c r="B2678"/>
      <c r="C2678"/>
      <c r="D2678"/>
      <c r="E2678"/>
      <c r="F2678"/>
      <c r="G2678"/>
      <c r="H2678"/>
      <c r="I2678"/>
      <c r="J2678"/>
      <c r="K2678"/>
      <c r="L2678"/>
      <c r="M2678"/>
      <c r="N2678"/>
      <c r="O2678"/>
      <c r="P2678"/>
    </row>
    <row r="2679" spans="1:16" ht="16.5">
      <c r="A2679"/>
      <c r="B2679"/>
      <c r="C2679"/>
      <c r="D2679"/>
      <c r="E2679"/>
      <c r="F2679"/>
      <c r="G2679"/>
      <c r="H2679"/>
      <c r="I2679"/>
      <c r="J2679"/>
      <c r="K2679"/>
      <c r="L2679"/>
      <c r="M2679"/>
      <c r="N2679"/>
      <c r="O2679"/>
      <c r="P2679"/>
    </row>
    <row r="2680" spans="1:16" ht="16.5">
      <c r="A2680"/>
      <c r="B2680"/>
      <c r="C2680"/>
      <c r="D2680"/>
      <c r="E2680"/>
      <c r="F2680"/>
      <c r="G2680"/>
      <c r="H2680"/>
      <c r="I2680"/>
      <c r="J2680"/>
      <c r="K2680"/>
      <c r="L2680"/>
      <c r="M2680"/>
      <c r="N2680"/>
      <c r="O2680"/>
      <c r="P2680"/>
    </row>
    <row r="2681" spans="1:16" ht="16.5">
      <c r="A2681"/>
      <c r="B2681"/>
      <c r="C2681"/>
      <c r="D2681"/>
      <c r="E2681"/>
      <c r="F2681"/>
      <c r="G2681"/>
      <c r="H2681"/>
      <c r="I2681"/>
      <c r="J2681"/>
      <c r="K2681"/>
      <c r="L2681"/>
      <c r="M2681"/>
      <c r="N2681"/>
      <c r="O2681"/>
      <c r="P2681"/>
    </row>
    <row r="2682" spans="1:16" ht="16.5">
      <c r="A2682"/>
      <c r="B2682"/>
      <c r="C2682"/>
      <c r="D2682"/>
      <c r="E2682"/>
      <c r="F2682"/>
      <c r="G2682"/>
      <c r="H2682"/>
      <c r="I2682"/>
      <c r="J2682"/>
      <c r="K2682"/>
      <c r="L2682"/>
      <c r="M2682"/>
      <c r="N2682"/>
      <c r="O2682"/>
      <c r="P2682"/>
    </row>
    <row r="2683" spans="1:16" ht="16.5">
      <c r="A2683"/>
      <c r="B2683"/>
      <c r="C2683"/>
      <c r="D2683"/>
      <c r="E2683"/>
      <c r="F2683"/>
      <c r="G2683"/>
      <c r="H2683"/>
      <c r="I2683"/>
      <c r="J2683"/>
      <c r="K2683"/>
      <c r="L2683"/>
      <c r="M2683"/>
      <c r="N2683"/>
      <c r="O2683"/>
      <c r="P2683"/>
    </row>
    <row r="2684" spans="1:16" ht="16.5">
      <c r="A2684"/>
      <c r="B2684"/>
      <c r="C2684"/>
      <c r="D2684"/>
      <c r="E2684"/>
      <c r="F2684"/>
      <c r="G2684"/>
      <c r="H2684"/>
      <c r="I2684"/>
      <c r="J2684"/>
      <c r="K2684"/>
      <c r="L2684"/>
      <c r="M2684"/>
      <c r="N2684"/>
      <c r="O2684"/>
      <c r="P2684"/>
    </row>
    <row r="2685" spans="1:16" ht="16.5">
      <c r="A2685"/>
      <c r="B2685"/>
      <c r="C2685"/>
      <c r="D2685"/>
      <c r="E2685"/>
      <c r="F2685"/>
      <c r="G2685"/>
      <c r="H2685"/>
      <c r="I2685"/>
      <c r="J2685"/>
      <c r="K2685"/>
      <c r="L2685"/>
      <c r="M2685"/>
      <c r="N2685"/>
      <c r="O2685"/>
      <c r="P2685"/>
    </row>
    <row r="2686" spans="1:16" ht="16.5">
      <c r="A2686"/>
      <c r="B2686"/>
      <c r="C2686"/>
      <c r="D2686"/>
      <c r="E2686"/>
      <c r="F2686"/>
      <c r="G2686"/>
      <c r="H2686"/>
      <c r="I2686"/>
      <c r="J2686"/>
      <c r="K2686"/>
      <c r="L2686"/>
      <c r="M2686"/>
      <c r="N2686"/>
      <c r="O2686"/>
      <c r="P2686"/>
    </row>
    <row r="2687" spans="1:16" ht="16.5">
      <c r="A2687"/>
      <c r="B2687"/>
      <c r="C2687"/>
      <c r="D2687"/>
      <c r="E2687"/>
      <c r="F2687"/>
      <c r="G2687"/>
      <c r="H2687"/>
      <c r="I2687"/>
      <c r="J2687"/>
      <c r="K2687"/>
      <c r="L2687"/>
      <c r="M2687"/>
      <c r="N2687"/>
      <c r="O2687"/>
      <c r="P2687"/>
    </row>
    <row r="2688" spans="1:16" ht="16.5">
      <c r="A2688"/>
      <c r="B2688"/>
      <c r="C2688"/>
      <c r="D2688"/>
      <c r="E2688"/>
      <c r="F2688"/>
      <c r="G2688"/>
      <c r="H2688"/>
      <c r="I2688"/>
      <c r="J2688"/>
      <c r="K2688"/>
      <c r="L2688"/>
      <c r="M2688"/>
      <c r="N2688"/>
      <c r="O2688"/>
      <c r="P2688"/>
    </row>
    <row r="2689" spans="1:16" ht="16.5">
      <c r="A2689"/>
      <c r="B2689"/>
      <c r="C2689"/>
      <c r="D2689"/>
      <c r="E2689"/>
      <c r="F2689"/>
      <c r="G2689"/>
      <c r="H2689"/>
      <c r="I2689"/>
      <c r="J2689"/>
      <c r="K2689"/>
      <c r="L2689"/>
      <c r="M2689"/>
      <c r="N2689"/>
      <c r="O2689"/>
      <c r="P2689"/>
    </row>
    <row r="2690" spans="1:16" ht="16.5">
      <c r="A2690"/>
      <c r="B2690"/>
      <c r="C2690"/>
      <c r="D2690"/>
      <c r="E2690"/>
      <c r="F2690"/>
      <c r="G2690"/>
      <c r="H2690"/>
      <c r="I2690"/>
      <c r="J2690"/>
      <c r="K2690"/>
      <c r="L2690"/>
      <c r="M2690"/>
      <c r="N2690"/>
      <c r="O2690"/>
      <c r="P2690"/>
    </row>
    <row r="2691" spans="1:16" ht="16.5">
      <c r="A2691"/>
      <c r="B2691"/>
      <c r="C2691"/>
      <c r="D2691"/>
      <c r="E2691"/>
      <c r="F2691"/>
      <c r="G2691"/>
      <c r="H2691"/>
      <c r="I2691"/>
      <c r="J2691"/>
      <c r="K2691"/>
      <c r="L2691"/>
      <c r="M2691"/>
      <c r="N2691"/>
      <c r="O2691"/>
      <c r="P2691"/>
    </row>
    <row r="2692" spans="1:16" ht="16.5">
      <c r="A2692"/>
      <c r="B2692"/>
      <c r="C2692"/>
      <c r="D2692"/>
      <c r="E2692"/>
      <c r="F2692"/>
      <c r="G2692"/>
      <c r="H2692"/>
      <c r="I2692"/>
      <c r="J2692"/>
      <c r="K2692"/>
      <c r="L2692"/>
      <c r="M2692"/>
      <c r="N2692"/>
      <c r="O2692"/>
      <c r="P2692"/>
    </row>
    <row r="2693" spans="1:16" ht="16.5">
      <c r="A2693"/>
      <c r="B2693"/>
      <c r="C2693"/>
      <c r="D2693"/>
      <c r="E2693"/>
      <c r="F2693"/>
      <c r="G2693"/>
      <c r="H2693"/>
      <c r="I2693"/>
      <c r="J2693"/>
      <c r="K2693"/>
      <c r="L2693"/>
      <c r="M2693"/>
      <c r="N2693"/>
      <c r="O2693"/>
      <c r="P2693"/>
    </row>
    <row r="2694" spans="1:16" ht="16.5">
      <c r="A2694"/>
      <c r="B2694"/>
      <c r="C2694"/>
      <c r="D2694"/>
      <c r="E2694"/>
      <c r="F2694"/>
      <c r="G2694"/>
      <c r="H2694"/>
      <c r="I2694"/>
      <c r="J2694"/>
      <c r="K2694"/>
      <c r="L2694"/>
      <c r="M2694"/>
      <c r="N2694"/>
      <c r="O2694"/>
      <c r="P2694"/>
    </row>
    <row r="2695" spans="1:16" ht="16.5">
      <c r="A2695"/>
      <c r="B2695"/>
      <c r="C2695"/>
      <c r="D2695"/>
      <c r="E2695"/>
      <c r="F2695"/>
      <c r="G2695"/>
      <c r="H2695"/>
      <c r="I2695"/>
      <c r="J2695"/>
      <c r="K2695"/>
      <c r="L2695"/>
      <c r="M2695"/>
      <c r="N2695"/>
      <c r="O2695"/>
      <c r="P2695"/>
    </row>
    <row r="2696" spans="1:13" ht="16.5">
      <c r="A2696"/>
      <c r="B2696"/>
      <c r="C2696"/>
      <c r="D2696"/>
      <c r="E2696"/>
      <c r="F2696"/>
      <c r="G2696"/>
      <c r="H2696"/>
      <c r="I2696"/>
      <c r="J2696"/>
      <c r="K2696"/>
      <c r="L2696"/>
      <c r="M2696"/>
    </row>
    <row r="2697" spans="1:13" ht="16.5">
      <c r="A2697"/>
      <c r="B2697"/>
      <c r="C2697"/>
      <c r="D2697"/>
      <c r="E2697"/>
      <c r="F2697"/>
      <c r="G2697"/>
      <c r="H2697"/>
      <c r="I2697"/>
      <c r="J2697"/>
      <c r="K2697"/>
      <c r="L2697"/>
      <c r="M2697"/>
    </row>
    <row r="2698" spans="1:13" ht="16.5">
      <c r="A2698"/>
      <c r="B2698"/>
      <c r="C2698"/>
      <c r="D2698"/>
      <c r="E2698"/>
      <c r="F2698"/>
      <c r="G2698"/>
      <c r="H2698"/>
      <c r="I2698"/>
      <c r="J2698"/>
      <c r="K2698"/>
      <c r="L2698"/>
      <c r="M2698"/>
    </row>
    <row r="2699" spans="1:13" ht="16.5">
      <c r="A2699"/>
      <c r="B2699"/>
      <c r="C2699"/>
      <c r="D2699"/>
      <c r="E2699"/>
      <c r="F2699"/>
      <c r="G2699"/>
      <c r="H2699"/>
      <c r="I2699"/>
      <c r="J2699"/>
      <c r="K2699"/>
      <c r="L2699"/>
      <c r="M2699"/>
    </row>
    <row r="2700" spans="1:13" ht="16.5">
      <c r="A2700"/>
      <c r="B2700"/>
      <c r="C2700"/>
      <c r="D2700"/>
      <c r="E2700"/>
      <c r="F2700"/>
      <c r="G2700"/>
      <c r="H2700"/>
      <c r="I2700"/>
      <c r="J2700"/>
      <c r="K2700"/>
      <c r="L2700"/>
      <c r="M2700"/>
    </row>
    <row r="2701" spans="1:13" ht="16.5">
      <c r="A2701"/>
      <c r="B2701"/>
      <c r="C2701"/>
      <c r="D2701"/>
      <c r="E2701"/>
      <c r="F2701"/>
      <c r="G2701"/>
      <c r="H2701"/>
      <c r="I2701"/>
      <c r="J2701"/>
      <c r="K2701"/>
      <c r="L2701"/>
      <c r="M2701"/>
    </row>
    <row r="2702" spans="1:13" ht="16.5">
      <c r="A2702"/>
      <c r="B2702"/>
      <c r="C2702"/>
      <c r="D2702"/>
      <c r="E2702"/>
      <c r="F2702"/>
      <c r="G2702"/>
      <c r="H2702"/>
      <c r="I2702"/>
      <c r="J2702"/>
      <c r="K2702"/>
      <c r="L2702"/>
      <c r="M2702"/>
    </row>
    <row r="2703" spans="1:13" ht="16.5">
      <c r="A2703"/>
      <c r="B2703"/>
      <c r="C2703"/>
      <c r="D2703"/>
      <c r="E2703"/>
      <c r="F2703"/>
      <c r="G2703"/>
      <c r="H2703"/>
      <c r="I2703"/>
      <c r="J2703"/>
      <c r="K2703"/>
      <c r="L2703"/>
      <c r="M2703"/>
    </row>
    <row r="2704" spans="1:13" ht="16.5">
      <c r="A2704"/>
      <c r="B2704"/>
      <c r="C2704"/>
      <c r="D2704"/>
      <c r="E2704"/>
      <c r="F2704"/>
      <c r="G2704"/>
      <c r="H2704"/>
      <c r="I2704"/>
      <c r="J2704"/>
      <c r="K2704"/>
      <c r="L2704"/>
      <c r="M2704"/>
    </row>
    <row r="2705" spans="1:13" ht="16.5">
      <c r="A2705"/>
      <c r="B2705"/>
      <c r="C2705"/>
      <c r="D2705"/>
      <c r="E2705"/>
      <c r="F2705"/>
      <c r="G2705"/>
      <c r="H2705"/>
      <c r="I2705"/>
      <c r="J2705"/>
      <c r="K2705"/>
      <c r="L2705"/>
      <c r="M2705"/>
    </row>
    <row r="2706" spans="1:13" ht="16.5">
      <c r="A2706"/>
      <c r="B2706"/>
      <c r="C2706"/>
      <c r="D2706"/>
      <c r="E2706"/>
      <c r="F2706"/>
      <c r="G2706"/>
      <c r="H2706"/>
      <c r="I2706"/>
      <c r="J2706"/>
      <c r="K2706"/>
      <c r="L2706"/>
      <c r="M2706"/>
    </row>
    <row r="2707" spans="1:13" ht="16.5">
      <c r="A2707"/>
      <c r="B2707"/>
      <c r="C2707"/>
      <c r="D2707"/>
      <c r="E2707"/>
      <c r="F2707"/>
      <c r="G2707"/>
      <c r="H2707"/>
      <c r="I2707"/>
      <c r="J2707"/>
      <c r="K2707"/>
      <c r="L2707"/>
      <c r="M2707"/>
    </row>
    <row r="2708" spans="1:13" ht="16.5">
      <c r="A2708"/>
      <c r="B2708"/>
      <c r="C2708"/>
      <c r="D2708"/>
      <c r="E2708"/>
      <c r="F2708"/>
      <c r="G2708"/>
      <c r="H2708"/>
      <c r="I2708"/>
      <c r="J2708"/>
      <c r="K2708"/>
      <c r="L2708"/>
      <c r="M2708"/>
    </row>
    <row r="2709" spans="1:13" ht="16.5">
      <c r="A2709"/>
      <c r="B2709"/>
      <c r="C2709"/>
      <c r="D2709"/>
      <c r="E2709"/>
      <c r="F2709"/>
      <c r="G2709"/>
      <c r="H2709"/>
      <c r="I2709"/>
      <c r="J2709"/>
      <c r="K2709"/>
      <c r="L2709"/>
      <c r="M2709"/>
    </row>
    <row r="2710" spans="1:13" ht="16.5">
      <c r="A2710"/>
      <c r="B2710"/>
      <c r="C2710"/>
      <c r="D2710"/>
      <c r="E2710"/>
      <c r="F2710"/>
      <c r="G2710"/>
      <c r="H2710"/>
      <c r="I2710"/>
      <c r="J2710"/>
      <c r="K2710"/>
      <c r="L2710"/>
      <c r="M2710"/>
    </row>
    <row r="2711" spans="1:13" ht="16.5">
      <c r="A2711"/>
      <c r="B2711"/>
      <c r="C2711"/>
      <c r="D2711"/>
      <c r="E2711"/>
      <c r="F2711"/>
      <c r="G2711"/>
      <c r="H2711"/>
      <c r="I2711"/>
      <c r="J2711"/>
      <c r="K2711"/>
      <c r="L2711"/>
      <c r="M2711"/>
    </row>
    <row r="2712" spans="1:13" ht="16.5">
      <c r="A2712"/>
      <c r="B2712"/>
      <c r="C2712"/>
      <c r="D2712"/>
      <c r="E2712"/>
      <c r="F2712"/>
      <c r="G2712"/>
      <c r="H2712"/>
      <c r="I2712"/>
      <c r="J2712"/>
      <c r="K2712"/>
      <c r="L2712"/>
      <c r="M2712"/>
    </row>
    <row r="2713" spans="1:13" ht="16.5">
      <c r="A2713"/>
      <c r="B2713"/>
      <c r="C2713"/>
      <c r="D2713"/>
      <c r="E2713"/>
      <c r="F2713"/>
      <c r="G2713"/>
      <c r="H2713"/>
      <c r="I2713"/>
      <c r="J2713"/>
      <c r="K2713"/>
      <c r="L2713"/>
      <c r="M2713"/>
    </row>
    <row r="2714" spans="1:13" ht="16.5">
      <c r="A2714"/>
      <c r="B2714"/>
      <c r="C2714"/>
      <c r="D2714"/>
      <c r="E2714"/>
      <c r="F2714"/>
      <c r="G2714"/>
      <c r="H2714"/>
      <c r="I2714"/>
      <c r="J2714"/>
      <c r="K2714"/>
      <c r="L2714"/>
      <c r="M2714"/>
    </row>
    <row r="2715" spans="1:13" ht="16.5">
      <c r="A2715"/>
      <c r="B2715"/>
      <c r="C2715"/>
      <c r="D2715"/>
      <c r="E2715"/>
      <c r="F2715"/>
      <c r="G2715"/>
      <c r="H2715"/>
      <c r="I2715"/>
      <c r="J2715"/>
      <c r="K2715"/>
      <c r="L2715"/>
      <c r="M2715"/>
    </row>
    <row r="2716" spans="1:13" ht="16.5">
      <c r="A2716"/>
      <c r="B2716"/>
      <c r="C2716"/>
      <c r="D2716"/>
      <c r="E2716"/>
      <c r="F2716"/>
      <c r="G2716"/>
      <c r="H2716"/>
      <c r="I2716"/>
      <c r="J2716"/>
      <c r="K2716"/>
      <c r="L2716"/>
      <c r="M2716"/>
    </row>
    <row r="2717" spans="1:13" ht="16.5">
      <c r="A2717"/>
      <c r="B2717"/>
      <c r="C2717"/>
      <c r="D2717"/>
      <c r="E2717"/>
      <c r="F2717"/>
      <c r="G2717"/>
      <c r="H2717"/>
      <c r="I2717"/>
      <c r="J2717"/>
      <c r="K2717"/>
      <c r="L2717"/>
      <c r="M2717"/>
    </row>
    <row r="2718" spans="1:13" ht="16.5">
      <c r="A2718"/>
      <c r="B2718"/>
      <c r="C2718"/>
      <c r="D2718"/>
      <c r="E2718"/>
      <c r="F2718"/>
      <c r="G2718"/>
      <c r="H2718"/>
      <c r="I2718"/>
      <c r="J2718"/>
      <c r="K2718"/>
      <c r="L2718"/>
      <c r="M2718"/>
    </row>
    <row r="2719" spans="1:13" ht="16.5">
      <c r="A2719"/>
      <c r="B2719"/>
      <c r="C2719"/>
      <c r="D2719"/>
      <c r="E2719"/>
      <c r="F2719"/>
      <c r="G2719"/>
      <c r="H2719"/>
      <c r="I2719"/>
      <c r="J2719"/>
      <c r="K2719"/>
      <c r="L2719"/>
      <c r="M2719"/>
    </row>
    <row r="2720" spans="1:13" ht="16.5">
      <c r="A2720"/>
      <c r="B2720"/>
      <c r="C2720"/>
      <c r="D2720"/>
      <c r="E2720"/>
      <c r="F2720"/>
      <c r="G2720"/>
      <c r="H2720"/>
      <c r="I2720"/>
      <c r="J2720"/>
      <c r="K2720"/>
      <c r="L2720"/>
      <c r="M2720"/>
    </row>
    <row r="2721" spans="1:13" ht="16.5">
      <c r="A2721"/>
      <c r="B2721"/>
      <c r="C2721"/>
      <c r="D2721"/>
      <c r="E2721"/>
      <c r="F2721"/>
      <c r="G2721"/>
      <c r="H2721"/>
      <c r="I2721"/>
      <c r="J2721"/>
      <c r="K2721"/>
      <c r="L2721"/>
      <c r="M2721"/>
    </row>
    <row r="2722" spans="1:13" ht="16.5">
      <c r="A2722"/>
      <c r="B2722"/>
      <c r="C2722"/>
      <c r="D2722"/>
      <c r="E2722"/>
      <c r="F2722"/>
      <c r="G2722"/>
      <c r="H2722"/>
      <c r="I2722"/>
      <c r="J2722"/>
      <c r="K2722"/>
      <c r="L2722"/>
      <c r="M2722"/>
    </row>
    <row r="2723" spans="1:13" ht="16.5">
      <c r="A2723"/>
      <c r="B2723"/>
      <c r="C2723"/>
      <c r="D2723"/>
      <c r="E2723"/>
      <c r="F2723"/>
      <c r="G2723"/>
      <c r="H2723"/>
      <c r="I2723"/>
      <c r="J2723"/>
      <c r="K2723"/>
      <c r="L2723"/>
      <c r="M2723"/>
    </row>
    <row r="2724" spans="1:13" ht="16.5">
      <c r="A2724"/>
      <c r="B2724"/>
      <c r="C2724"/>
      <c r="D2724"/>
      <c r="E2724"/>
      <c r="F2724"/>
      <c r="G2724"/>
      <c r="H2724"/>
      <c r="I2724"/>
      <c r="J2724"/>
      <c r="K2724"/>
      <c r="L2724"/>
      <c r="M2724"/>
    </row>
    <row r="2725" spans="1:13" ht="16.5">
      <c r="A2725"/>
      <c r="B2725"/>
      <c r="C2725"/>
      <c r="D2725"/>
      <c r="E2725"/>
      <c r="F2725"/>
      <c r="G2725"/>
      <c r="H2725"/>
      <c r="I2725"/>
      <c r="J2725"/>
      <c r="K2725"/>
      <c r="L2725"/>
      <c r="M2725"/>
    </row>
    <row r="2726" spans="1:13" ht="16.5">
      <c r="A2726"/>
      <c r="B2726"/>
      <c r="C2726"/>
      <c r="D2726"/>
      <c r="E2726"/>
      <c r="F2726"/>
      <c r="G2726"/>
      <c r="H2726"/>
      <c r="I2726"/>
      <c r="J2726"/>
      <c r="K2726"/>
      <c r="L2726"/>
      <c r="M2726"/>
    </row>
    <row r="2727" spans="1:13" ht="16.5">
      <c r="A2727"/>
      <c r="B2727"/>
      <c r="C2727"/>
      <c r="D2727"/>
      <c r="E2727"/>
      <c r="F2727"/>
      <c r="G2727"/>
      <c r="H2727"/>
      <c r="I2727"/>
      <c r="J2727"/>
      <c r="K2727"/>
      <c r="L2727"/>
      <c r="M2727"/>
    </row>
    <row r="2728" spans="1:13" ht="16.5">
      <c r="A2728"/>
      <c r="B2728"/>
      <c r="C2728"/>
      <c r="D2728"/>
      <c r="E2728"/>
      <c r="F2728"/>
      <c r="G2728"/>
      <c r="H2728"/>
      <c r="I2728"/>
      <c r="J2728"/>
      <c r="K2728"/>
      <c r="L2728"/>
      <c r="M2728"/>
    </row>
    <row r="2729" spans="1:13" ht="16.5">
      <c r="A2729"/>
      <c r="B2729"/>
      <c r="C2729"/>
      <c r="D2729"/>
      <c r="E2729"/>
      <c r="F2729"/>
      <c r="G2729"/>
      <c r="H2729"/>
      <c r="I2729"/>
      <c r="J2729"/>
      <c r="K2729"/>
      <c r="L2729"/>
      <c r="M2729"/>
    </row>
    <row r="2730" spans="1:13" ht="16.5">
      <c r="A2730"/>
      <c r="B2730"/>
      <c r="C2730"/>
      <c r="D2730"/>
      <c r="E2730"/>
      <c r="F2730"/>
      <c r="G2730"/>
      <c r="H2730"/>
      <c r="I2730"/>
      <c r="J2730"/>
      <c r="K2730"/>
      <c r="L2730"/>
      <c r="M2730"/>
    </row>
    <row r="2731" spans="1:13" ht="16.5">
      <c r="A2731"/>
      <c r="B2731"/>
      <c r="C2731"/>
      <c r="D2731"/>
      <c r="E2731"/>
      <c r="F2731"/>
      <c r="G2731"/>
      <c r="H2731"/>
      <c r="I2731"/>
      <c r="J2731"/>
      <c r="K2731"/>
      <c r="L2731"/>
      <c r="M2731"/>
    </row>
    <row r="2732" spans="1:13" ht="16.5">
      <c r="A2732"/>
      <c r="B2732"/>
      <c r="C2732"/>
      <c r="D2732"/>
      <c r="E2732"/>
      <c r="F2732"/>
      <c r="G2732"/>
      <c r="H2732"/>
      <c r="I2732"/>
      <c r="J2732"/>
      <c r="K2732"/>
      <c r="L2732"/>
      <c r="M2732"/>
    </row>
    <row r="2733" spans="1:13" ht="16.5">
      <c r="A2733"/>
      <c r="B2733"/>
      <c r="C2733"/>
      <c r="D2733"/>
      <c r="E2733"/>
      <c r="F2733"/>
      <c r="G2733"/>
      <c r="H2733"/>
      <c r="I2733"/>
      <c r="J2733"/>
      <c r="K2733"/>
      <c r="L2733"/>
      <c r="M2733"/>
    </row>
    <row r="2734" spans="1:13" ht="16.5">
      <c r="A2734"/>
      <c r="B2734"/>
      <c r="C2734"/>
      <c r="D2734"/>
      <c r="E2734"/>
      <c r="F2734"/>
      <c r="G2734"/>
      <c r="H2734"/>
      <c r="I2734"/>
      <c r="J2734"/>
      <c r="K2734"/>
      <c r="L2734"/>
      <c r="M2734"/>
    </row>
    <row r="2735" spans="1:13" ht="16.5">
      <c r="A2735"/>
      <c r="B2735"/>
      <c r="C2735"/>
      <c r="D2735"/>
      <c r="E2735"/>
      <c r="F2735"/>
      <c r="G2735"/>
      <c r="H2735"/>
      <c r="I2735"/>
      <c r="J2735"/>
      <c r="K2735"/>
      <c r="L2735"/>
      <c r="M2735"/>
    </row>
    <row r="2736" spans="1:13" ht="16.5">
      <c r="A2736"/>
      <c r="B2736"/>
      <c r="C2736"/>
      <c r="D2736"/>
      <c r="E2736"/>
      <c r="F2736"/>
      <c r="G2736"/>
      <c r="H2736"/>
      <c r="I2736"/>
      <c r="J2736"/>
      <c r="K2736"/>
      <c r="L2736"/>
      <c r="M2736"/>
    </row>
    <row r="2737" spans="1:13" ht="16.5">
      <c r="A2737"/>
      <c r="B2737"/>
      <c r="C2737"/>
      <c r="D2737"/>
      <c r="E2737"/>
      <c r="F2737"/>
      <c r="G2737"/>
      <c r="H2737"/>
      <c r="I2737"/>
      <c r="J2737"/>
      <c r="K2737"/>
      <c r="L2737"/>
      <c r="M2737"/>
    </row>
    <row r="2738" spans="1:13" ht="16.5">
      <c r="A2738"/>
      <c r="B2738"/>
      <c r="C2738"/>
      <c r="D2738"/>
      <c r="E2738"/>
      <c r="F2738"/>
      <c r="G2738"/>
      <c r="H2738"/>
      <c r="I2738"/>
      <c r="J2738"/>
      <c r="K2738"/>
      <c r="L2738"/>
      <c r="M2738"/>
    </row>
    <row r="2739" spans="1:13" ht="16.5">
      <c r="A2739"/>
      <c r="B2739"/>
      <c r="C2739"/>
      <c r="D2739"/>
      <c r="E2739"/>
      <c r="F2739"/>
      <c r="G2739"/>
      <c r="H2739"/>
      <c r="I2739"/>
      <c r="J2739"/>
      <c r="K2739"/>
      <c r="L2739"/>
      <c r="M2739"/>
    </row>
    <row r="2740" spans="1:13" ht="16.5">
      <c r="A2740"/>
      <c r="B2740"/>
      <c r="C2740"/>
      <c r="D2740"/>
      <c r="E2740"/>
      <c r="F2740"/>
      <c r="G2740"/>
      <c r="H2740"/>
      <c r="I2740"/>
      <c r="J2740"/>
      <c r="K2740"/>
      <c r="L2740"/>
      <c r="M2740"/>
    </row>
    <row r="2741" spans="1:13" ht="16.5">
      <c r="A2741"/>
      <c r="B2741"/>
      <c r="C2741"/>
      <c r="D2741"/>
      <c r="E2741"/>
      <c r="F2741"/>
      <c r="G2741"/>
      <c r="H2741"/>
      <c r="I2741"/>
      <c r="J2741"/>
      <c r="K2741"/>
      <c r="L2741"/>
      <c r="M2741"/>
    </row>
    <row r="2742" spans="1:13" ht="16.5">
      <c r="A2742"/>
      <c r="B2742"/>
      <c r="C2742"/>
      <c r="D2742"/>
      <c r="E2742"/>
      <c r="F2742"/>
      <c r="G2742"/>
      <c r="H2742"/>
      <c r="I2742"/>
      <c r="J2742"/>
      <c r="K2742"/>
      <c r="L2742"/>
      <c r="M2742"/>
    </row>
    <row r="2743" spans="1:13" ht="16.5">
      <c r="A2743"/>
      <c r="B2743"/>
      <c r="C2743"/>
      <c r="D2743"/>
      <c r="E2743"/>
      <c r="F2743"/>
      <c r="G2743"/>
      <c r="H2743"/>
      <c r="I2743"/>
      <c r="J2743"/>
      <c r="K2743"/>
      <c r="L2743"/>
      <c r="M2743"/>
    </row>
    <row r="2744" spans="1:13" ht="16.5">
      <c r="A2744"/>
      <c r="B2744"/>
      <c r="C2744"/>
      <c r="D2744"/>
      <c r="E2744"/>
      <c r="F2744"/>
      <c r="G2744"/>
      <c r="H2744"/>
      <c r="I2744"/>
      <c r="J2744"/>
      <c r="K2744"/>
      <c r="L2744"/>
      <c r="M2744"/>
    </row>
    <row r="2745" spans="1:13" ht="16.5">
      <c r="A2745"/>
      <c r="B2745"/>
      <c r="C2745"/>
      <c r="D2745"/>
      <c r="E2745"/>
      <c r="F2745"/>
      <c r="G2745"/>
      <c r="H2745"/>
      <c r="I2745"/>
      <c r="J2745"/>
      <c r="K2745"/>
      <c r="L2745"/>
      <c r="M2745"/>
    </row>
    <row r="2746" spans="1:13" ht="16.5">
      <c r="A2746"/>
      <c r="B2746"/>
      <c r="C2746"/>
      <c r="D2746"/>
      <c r="E2746"/>
      <c r="F2746"/>
      <c r="G2746"/>
      <c r="H2746"/>
      <c r="I2746"/>
      <c r="J2746"/>
      <c r="K2746"/>
      <c r="L2746"/>
      <c r="M2746"/>
    </row>
    <row r="2747" spans="1:13" ht="16.5">
      <c r="A2747"/>
      <c r="B2747"/>
      <c r="C2747"/>
      <c r="D2747"/>
      <c r="E2747"/>
      <c r="F2747"/>
      <c r="G2747"/>
      <c r="H2747"/>
      <c r="I2747"/>
      <c r="J2747"/>
      <c r="K2747"/>
      <c r="L2747"/>
      <c r="M2747"/>
    </row>
    <row r="2748" spans="1:13" ht="16.5">
      <c r="A2748"/>
      <c r="B2748"/>
      <c r="C2748"/>
      <c r="D2748"/>
      <c r="E2748"/>
      <c r="F2748"/>
      <c r="G2748"/>
      <c r="H2748"/>
      <c r="I2748"/>
      <c r="J2748"/>
      <c r="K2748"/>
      <c r="L2748"/>
      <c r="M2748"/>
    </row>
    <row r="2749" spans="1:13" ht="16.5">
      <c r="A2749"/>
      <c r="B2749"/>
      <c r="C2749"/>
      <c r="D2749"/>
      <c r="E2749"/>
      <c r="F2749"/>
      <c r="G2749"/>
      <c r="H2749"/>
      <c r="I2749"/>
      <c r="J2749"/>
      <c r="K2749"/>
      <c r="L2749"/>
      <c r="M2749"/>
    </row>
    <row r="2750" spans="1:13" ht="16.5">
      <c r="A2750"/>
      <c r="B2750"/>
      <c r="C2750"/>
      <c r="D2750"/>
      <c r="E2750"/>
      <c r="F2750"/>
      <c r="G2750"/>
      <c r="H2750"/>
      <c r="I2750"/>
      <c r="J2750"/>
      <c r="K2750"/>
      <c r="L2750"/>
      <c r="M2750"/>
    </row>
    <row r="2751" spans="1:13" ht="16.5">
      <c r="A2751"/>
      <c r="B2751"/>
      <c r="C2751"/>
      <c r="D2751"/>
      <c r="E2751"/>
      <c r="F2751"/>
      <c r="G2751"/>
      <c r="H2751"/>
      <c r="I2751"/>
      <c r="J2751"/>
      <c r="K2751"/>
      <c r="L2751"/>
      <c r="M2751"/>
    </row>
    <row r="2752" spans="1:13" ht="16.5">
      <c r="A2752"/>
      <c r="B2752"/>
      <c r="C2752"/>
      <c r="D2752"/>
      <c r="E2752"/>
      <c r="F2752"/>
      <c r="G2752"/>
      <c r="H2752"/>
      <c r="I2752"/>
      <c r="J2752"/>
      <c r="K2752"/>
      <c r="L2752"/>
      <c r="M2752"/>
    </row>
    <row r="2753" spans="1:13" ht="16.5">
      <c r="A2753"/>
      <c r="B2753"/>
      <c r="C2753"/>
      <c r="D2753"/>
      <c r="E2753"/>
      <c r="F2753"/>
      <c r="G2753"/>
      <c r="H2753"/>
      <c r="I2753"/>
      <c r="J2753"/>
      <c r="K2753"/>
      <c r="L2753"/>
      <c r="M2753"/>
    </row>
    <row r="2754" spans="1:13" ht="16.5">
      <c r="A2754"/>
      <c r="B2754"/>
      <c r="C2754"/>
      <c r="D2754"/>
      <c r="E2754"/>
      <c r="F2754"/>
      <c r="G2754"/>
      <c r="H2754"/>
      <c r="I2754"/>
      <c r="J2754"/>
      <c r="K2754"/>
      <c r="L2754"/>
      <c r="M2754"/>
    </row>
    <row r="2755" spans="1:13" ht="16.5">
      <c r="A2755"/>
      <c r="B2755"/>
      <c r="C2755"/>
      <c r="D2755"/>
      <c r="E2755"/>
      <c r="F2755"/>
      <c r="G2755"/>
      <c r="H2755"/>
      <c r="I2755"/>
      <c r="J2755"/>
      <c r="K2755"/>
      <c r="L2755"/>
      <c r="M2755"/>
    </row>
    <row r="2756" spans="1:13" ht="16.5">
      <c r="A2756"/>
      <c r="B2756"/>
      <c r="C2756"/>
      <c r="D2756"/>
      <c r="E2756"/>
      <c r="F2756"/>
      <c r="G2756"/>
      <c r="H2756"/>
      <c r="I2756"/>
      <c r="J2756"/>
      <c r="K2756"/>
      <c r="L2756"/>
      <c r="M2756"/>
    </row>
    <row r="2757" spans="1:13" ht="16.5">
      <c r="A2757"/>
      <c r="B2757"/>
      <c r="C2757"/>
      <c r="D2757"/>
      <c r="E2757"/>
      <c r="F2757"/>
      <c r="G2757"/>
      <c r="H2757"/>
      <c r="I2757"/>
      <c r="J2757"/>
      <c r="K2757"/>
      <c r="L2757"/>
      <c r="M2757"/>
    </row>
    <row r="2758" spans="1:13" ht="16.5">
      <c r="A2758"/>
      <c r="B2758"/>
      <c r="C2758"/>
      <c r="D2758"/>
      <c r="E2758"/>
      <c r="F2758"/>
      <c r="G2758"/>
      <c r="H2758"/>
      <c r="I2758"/>
      <c r="J2758"/>
      <c r="K2758"/>
      <c r="L2758"/>
      <c r="M2758"/>
    </row>
    <row r="2759" spans="1:13" ht="16.5">
      <c r="A2759"/>
      <c r="B2759"/>
      <c r="C2759"/>
      <c r="D2759"/>
      <c r="E2759"/>
      <c r="F2759"/>
      <c r="G2759"/>
      <c r="H2759"/>
      <c r="I2759"/>
      <c r="J2759"/>
      <c r="K2759"/>
      <c r="L2759"/>
      <c r="M2759"/>
    </row>
    <row r="2760" spans="1:13" ht="16.5">
      <c r="A2760"/>
      <c r="B2760"/>
      <c r="C2760"/>
      <c r="D2760"/>
      <c r="E2760"/>
      <c r="F2760"/>
      <c r="G2760"/>
      <c r="H2760"/>
      <c r="I2760"/>
      <c r="J2760"/>
      <c r="K2760"/>
      <c r="L2760"/>
      <c r="M2760"/>
    </row>
    <row r="2761" spans="1:13" ht="16.5">
      <c r="A2761"/>
      <c r="B2761"/>
      <c r="C2761"/>
      <c r="D2761"/>
      <c r="E2761"/>
      <c r="F2761"/>
      <c r="G2761"/>
      <c r="H2761"/>
      <c r="I2761"/>
      <c r="J2761"/>
      <c r="K2761"/>
      <c r="L2761"/>
      <c r="M2761"/>
    </row>
    <row r="2762" spans="1:13" ht="16.5">
      <c r="A2762"/>
      <c r="B2762"/>
      <c r="C2762"/>
      <c r="D2762"/>
      <c r="E2762"/>
      <c r="F2762"/>
      <c r="G2762"/>
      <c r="H2762"/>
      <c r="I2762"/>
      <c r="J2762"/>
      <c r="K2762"/>
      <c r="L2762"/>
      <c r="M2762"/>
    </row>
    <row r="2763" spans="1:13" ht="16.5">
      <c r="A2763"/>
      <c r="B2763"/>
      <c r="C2763"/>
      <c r="D2763"/>
      <c r="E2763"/>
      <c r="F2763"/>
      <c r="G2763"/>
      <c r="H2763"/>
      <c r="I2763"/>
      <c r="J2763"/>
      <c r="K2763"/>
      <c r="L2763"/>
      <c r="M2763"/>
    </row>
    <row r="2764" spans="1:13" ht="16.5">
      <c r="A2764"/>
      <c r="B2764"/>
      <c r="C2764"/>
      <c r="D2764"/>
      <c r="E2764"/>
      <c r="F2764"/>
      <c r="G2764"/>
      <c r="H2764"/>
      <c r="I2764"/>
      <c r="J2764"/>
      <c r="K2764"/>
      <c r="L2764"/>
      <c r="M2764"/>
    </row>
    <row r="2765" spans="1:13" ht="16.5">
      <c r="A2765"/>
      <c r="B2765"/>
      <c r="C2765"/>
      <c r="D2765"/>
      <c r="E2765"/>
      <c r="F2765"/>
      <c r="G2765"/>
      <c r="H2765"/>
      <c r="I2765"/>
      <c r="J2765"/>
      <c r="K2765"/>
      <c r="L2765"/>
      <c r="M2765"/>
    </row>
    <row r="2766" spans="1:13" ht="16.5">
      <c r="A2766"/>
      <c r="B2766"/>
      <c r="C2766"/>
      <c r="D2766"/>
      <c r="E2766"/>
      <c r="F2766"/>
      <c r="G2766"/>
      <c r="H2766"/>
      <c r="I2766"/>
      <c r="J2766"/>
      <c r="K2766"/>
      <c r="L2766"/>
      <c r="M2766"/>
    </row>
    <row r="2767" spans="1:13" ht="16.5">
      <c r="A2767"/>
      <c r="B2767"/>
      <c r="C2767"/>
      <c r="D2767"/>
      <c r="E2767"/>
      <c r="F2767"/>
      <c r="G2767"/>
      <c r="H2767"/>
      <c r="I2767"/>
      <c r="J2767"/>
      <c r="K2767"/>
      <c r="L2767"/>
      <c r="M2767"/>
    </row>
    <row r="2768" spans="1:13" ht="16.5">
      <c r="A2768"/>
      <c r="B2768"/>
      <c r="C2768"/>
      <c r="D2768"/>
      <c r="E2768"/>
      <c r="F2768"/>
      <c r="G2768"/>
      <c r="H2768"/>
      <c r="I2768"/>
      <c r="J2768"/>
      <c r="K2768"/>
      <c r="L2768"/>
      <c r="M2768"/>
    </row>
    <row r="2769" spans="1:13" ht="16.5">
      <c r="A2769"/>
      <c r="B2769"/>
      <c r="C2769"/>
      <c r="D2769"/>
      <c r="E2769"/>
      <c r="F2769"/>
      <c r="G2769"/>
      <c r="H2769"/>
      <c r="I2769"/>
      <c r="J2769"/>
      <c r="K2769"/>
      <c r="L2769"/>
      <c r="M2769"/>
    </row>
    <row r="2770" spans="1:13" ht="16.5">
      <c r="A2770"/>
      <c r="B2770"/>
      <c r="C2770"/>
      <c r="D2770"/>
      <c r="E2770"/>
      <c r="F2770"/>
      <c r="G2770"/>
      <c r="H2770"/>
      <c r="I2770"/>
      <c r="J2770"/>
      <c r="K2770"/>
      <c r="L2770"/>
      <c r="M2770"/>
    </row>
    <row r="2771" spans="1:13" ht="16.5">
      <c r="A2771"/>
      <c r="B2771"/>
      <c r="C2771"/>
      <c r="D2771"/>
      <c r="E2771"/>
      <c r="F2771"/>
      <c r="G2771"/>
      <c r="H2771"/>
      <c r="I2771"/>
      <c r="J2771"/>
      <c r="K2771"/>
      <c r="L2771"/>
      <c r="M2771"/>
    </row>
    <row r="2772" spans="1:13" ht="16.5">
      <c r="A2772"/>
      <c r="B2772"/>
      <c r="C2772"/>
      <c r="D2772"/>
      <c r="E2772"/>
      <c r="F2772"/>
      <c r="G2772"/>
      <c r="H2772"/>
      <c r="I2772"/>
      <c r="J2772"/>
      <c r="K2772"/>
      <c r="L2772"/>
      <c r="M2772"/>
    </row>
    <row r="2773" spans="1:13" ht="16.5">
      <c r="A2773"/>
      <c r="B2773"/>
      <c r="C2773"/>
      <c r="D2773"/>
      <c r="E2773"/>
      <c r="F2773"/>
      <c r="G2773"/>
      <c r="H2773"/>
      <c r="I2773"/>
      <c r="J2773"/>
      <c r="K2773"/>
      <c r="L2773"/>
      <c r="M2773"/>
    </row>
    <row r="2774" spans="1:13" ht="16.5">
      <c r="A2774"/>
      <c r="B2774"/>
      <c r="C2774"/>
      <c r="D2774"/>
      <c r="E2774"/>
      <c r="F2774"/>
      <c r="G2774"/>
      <c r="H2774"/>
      <c r="I2774"/>
      <c r="J2774"/>
      <c r="K2774"/>
      <c r="L2774"/>
      <c r="M2774"/>
    </row>
    <row r="2775" spans="1:13" ht="16.5">
      <c r="A2775"/>
      <c r="B2775"/>
      <c r="C2775"/>
      <c r="D2775"/>
      <c r="E2775"/>
      <c r="F2775"/>
      <c r="G2775"/>
      <c r="H2775"/>
      <c r="I2775"/>
      <c r="J2775"/>
      <c r="K2775"/>
      <c r="L2775"/>
      <c r="M2775"/>
    </row>
    <row r="2776" spans="1:13" ht="16.5">
      <c r="A2776"/>
      <c r="B2776"/>
      <c r="C2776"/>
      <c r="D2776"/>
      <c r="E2776"/>
      <c r="F2776"/>
      <c r="G2776"/>
      <c r="H2776"/>
      <c r="I2776"/>
      <c r="J2776"/>
      <c r="K2776"/>
      <c r="L2776"/>
      <c r="M2776"/>
    </row>
    <row r="2777" spans="1:13" ht="16.5">
      <c r="A2777"/>
      <c r="B2777"/>
      <c r="C2777"/>
      <c r="D2777"/>
      <c r="E2777"/>
      <c r="F2777"/>
      <c r="G2777"/>
      <c r="H2777"/>
      <c r="I2777"/>
      <c r="J2777"/>
      <c r="K2777"/>
      <c r="L2777"/>
      <c r="M2777"/>
    </row>
    <row r="2778" spans="1:13" ht="16.5">
      <c r="A2778"/>
      <c r="B2778"/>
      <c r="C2778"/>
      <c r="D2778"/>
      <c r="E2778"/>
      <c r="F2778"/>
      <c r="G2778"/>
      <c r="H2778"/>
      <c r="I2778"/>
      <c r="J2778"/>
      <c r="K2778"/>
      <c r="L2778"/>
      <c r="M2778"/>
    </row>
    <row r="2779" spans="1:13" ht="16.5">
      <c r="A2779"/>
      <c r="B2779"/>
      <c r="C2779"/>
      <c r="D2779"/>
      <c r="E2779"/>
      <c r="F2779"/>
      <c r="G2779"/>
      <c r="H2779"/>
      <c r="I2779"/>
      <c r="J2779"/>
      <c r="K2779"/>
      <c r="L2779"/>
      <c r="M2779"/>
    </row>
    <row r="2780" spans="1:13" ht="16.5">
      <c r="A2780"/>
      <c r="B2780"/>
      <c r="C2780"/>
      <c r="D2780"/>
      <c r="E2780"/>
      <c r="F2780"/>
      <c r="G2780"/>
      <c r="H2780"/>
      <c r="I2780"/>
      <c r="J2780"/>
      <c r="K2780"/>
      <c r="L2780"/>
      <c r="M2780"/>
    </row>
    <row r="2781" spans="1:13" ht="16.5">
      <c r="A2781"/>
      <c r="B2781"/>
      <c r="C2781"/>
      <c r="D2781"/>
      <c r="E2781"/>
      <c r="F2781"/>
      <c r="G2781"/>
      <c r="H2781"/>
      <c r="I2781"/>
      <c r="J2781"/>
      <c r="K2781"/>
      <c r="L2781"/>
      <c r="M2781"/>
    </row>
    <row r="2782" spans="1:13" ht="16.5">
      <c r="A2782"/>
      <c r="B2782"/>
      <c r="C2782"/>
      <c r="D2782"/>
      <c r="E2782"/>
      <c r="F2782"/>
      <c r="G2782"/>
      <c r="H2782"/>
      <c r="I2782"/>
      <c r="J2782"/>
      <c r="K2782"/>
      <c r="L2782"/>
      <c r="M2782"/>
    </row>
    <row r="2783" spans="1:13" ht="16.5">
      <c r="A2783"/>
      <c r="B2783"/>
      <c r="C2783"/>
      <c r="D2783"/>
      <c r="E2783"/>
      <c r="F2783"/>
      <c r="G2783"/>
      <c r="H2783"/>
      <c r="I2783"/>
      <c r="J2783"/>
      <c r="K2783"/>
      <c r="L2783"/>
      <c r="M2783"/>
    </row>
    <row r="2784" spans="1:13" ht="16.5">
      <c r="A2784"/>
      <c r="B2784"/>
      <c r="C2784"/>
      <c r="D2784"/>
      <c r="E2784"/>
      <c r="F2784"/>
      <c r="G2784"/>
      <c r="H2784"/>
      <c r="I2784"/>
      <c r="J2784"/>
      <c r="K2784"/>
      <c r="L2784"/>
      <c r="M2784"/>
    </row>
    <row r="2785" spans="1:13" ht="16.5">
      <c r="A2785"/>
      <c r="B2785"/>
      <c r="C2785"/>
      <c r="D2785"/>
      <c r="E2785"/>
      <c r="F2785"/>
      <c r="G2785"/>
      <c r="H2785"/>
      <c r="I2785"/>
      <c r="J2785"/>
      <c r="K2785"/>
      <c r="L2785"/>
      <c r="M2785"/>
    </row>
    <row r="2786" spans="1:13" ht="16.5">
      <c r="A2786"/>
      <c r="B2786"/>
      <c r="C2786"/>
      <c r="D2786"/>
      <c r="E2786"/>
      <c r="F2786"/>
      <c r="G2786"/>
      <c r="H2786"/>
      <c r="I2786"/>
      <c r="J2786"/>
      <c r="K2786"/>
      <c r="L2786"/>
      <c r="M2786"/>
    </row>
    <row r="2787" spans="1:13" ht="16.5">
      <c r="A2787"/>
      <c r="B2787"/>
      <c r="C2787"/>
      <c r="D2787"/>
      <c r="E2787"/>
      <c r="F2787"/>
      <c r="G2787"/>
      <c r="H2787"/>
      <c r="I2787"/>
      <c r="J2787"/>
      <c r="K2787"/>
      <c r="L2787"/>
      <c r="M2787"/>
    </row>
    <row r="2788" spans="1:13" ht="16.5">
      <c r="A2788"/>
      <c r="B2788"/>
      <c r="C2788"/>
      <c r="D2788"/>
      <c r="E2788"/>
      <c r="F2788"/>
      <c r="G2788"/>
      <c r="H2788"/>
      <c r="I2788"/>
      <c r="J2788"/>
      <c r="K2788"/>
      <c r="L2788"/>
      <c r="M2788"/>
    </row>
    <row r="2789" spans="1:13" ht="16.5">
      <c r="A2789"/>
      <c r="B2789"/>
      <c r="C2789"/>
      <c r="D2789"/>
      <c r="E2789"/>
      <c r="F2789"/>
      <c r="G2789"/>
      <c r="H2789"/>
      <c r="I2789"/>
      <c r="J2789"/>
      <c r="K2789"/>
      <c r="L2789"/>
      <c r="M2789"/>
    </row>
    <row r="2790" spans="1:13" ht="16.5">
      <c r="A2790"/>
      <c r="B2790"/>
      <c r="C2790"/>
      <c r="D2790"/>
      <c r="E2790"/>
      <c r="F2790"/>
      <c r="G2790"/>
      <c r="H2790"/>
      <c r="I2790"/>
      <c r="J2790"/>
      <c r="K2790"/>
      <c r="L2790"/>
      <c r="M2790"/>
    </row>
    <row r="2791" spans="1:13" ht="16.5">
      <c r="A2791"/>
      <c r="B2791"/>
      <c r="C2791"/>
      <c r="D2791"/>
      <c r="E2791"/>
      <c r="F2791"/>
      <c r="G2791"/>
      <c r="H2791"/>
      <c r="I2791"/>
      <c r="J2791"/>
      <c r="K2791"/>
      <c r="L2791"/>
      <c r="M2791"/>
    </row>
    <row r="2792" spans="1:13" ht="16.5">
      <c r="A2792"/>
      <c r="B2792"/>
      <c r="C2792"/>
      <c r="D2792"/>
      <c r="E2792"/>
      <c r="F2792"/>
      <c r="G2792"/>
      <c r="H2792"/>
      <c r="I2792"/>
      <c r="J2792"/>
      <c r="K2792"/>
      <c r="L2792"/>
      <c r="M2792"/>
    </row>
    <row r="2793" spans="1:13" ht="16.5">
      <c r="A2793"/>
      <c r="B2793"/>
      <c r="C2793"/>
      <c r="D2793"/>
      <c r="E2793"/>
      <c r="F2793"/>
      <c r="G2793"/>
      <c r="H2793"/>
      <c r="I2793"/>
      <c r="J2793"/>
      <c r="K2793"/>
      <c r="L2793"/>
      <c r="M2793"/>
    </row>
    <row r="2794" spans="1:13" ht="16.5">
      <c r="A2794"/>
      <c r="B2794"/>
      <c r="C2794"/>
      <c r="D2794"/>
      <c r="E2794"/>
      <c r="F2794"/>
      <c r="G2794"/>
      <c r="H2794"/>
      <c r="I2794"/>
      <c r="J2794"/>
      <c r="K2794"/>
      <c r="L2794"/>
      <c r="M2794"/>
    </row>
    <row r="2795" spans="1:13" ht="16.5">
      <c r="A2795"/>
      <c r="B2795"/>
      <c r="C2795"/>
      <c r="D2795"/>
      <c r="E2795"/>
      <c r="F2795"/>
      <c r="G2795"/>
      <c r="H2795"/>
      <c r="I2795"/>
      <c r="J2795"/>
      <c r="K2795"/>
      <c r="L2795"/>
      <c r="M2795"/>
    </row>
    <row r="2796" spans="1:13" ht="16.5">
      <c r="A2796"/>
      <c r="B2796"/>
      <c r="C2796"/>
      <c r="D2796"/>
      <c r="E2796"/>
      <c r="F2796"/>
      <c r="G2796"/>
      <c r="H2796"/>
      <c r="I2796"/>
      <c r="J2796"/>
      <c r="K2796"/>
      <c r="L2796"/>
      <c r="M2796"/>
    </row>
    <row r="2797" spans="1:13" ht="16.5">
      <c r="A2797"/>
      <c r="B2797"/>
      <c r="C2797"/>
      <c r="D2797"/>
      <c r="E2797"/>
      <c r="F2797"/>
      <c r="G2797"/>
      <c r="H2797"/>
      <c r="I2797"/>
      <c r="J2797"/>
      <c r="K2797"/>
      <c r="L2797"/>
      <c r="M2797"/>
    </row>
    <row r="2798" spans="1:13" ht="16.5">
      <c r="A2798"/>
      <c r="B2798"/>
      <c r="C2798"/>
      <c r="D2798"/>
      <c r="E2798"/>
      <c r="F2798"/>
      <c r="G2798"/>
      <c r="H2798"/>
      <c r="I2798"/>
      <c r="J2798"/>
      <c r="K2798"/>
      <c r="L2798"/>
      <c r="M2798"/>
    </row>
    <row r="2799" spans="1:13" ht="16.5">
      <c r="A2799"/>
      <c r="B2799"/>
      <c r="C2799"/>
      <c r="D2799"/>
      <c r="E2799"/>
      <c r="F2799"/>
      <c r="G2799"/>
      <c r="H2799"/>
      <c r="I2799"/>
      <c r="J2799"/>
      <c r="K2799"/>
      <c r="L2799"/>
      <c r="M2799"/>
    </row>
    <row r="2800" spans="1:13" ht="16.5">
      <c r="A2800"/>
      <c r="B2800"/>
      <c r="C2800"/>
      <c r="D2800"/>
      <c r="E2800"/>
      <c r="F2800"/>
      <c r="G2800"/>
      <c r="H2800"/>
      <c r="I2800"/>
      <c r="J2800"/>
      <c r="K2800"/>
      <c r="L2800"/>
      <c r="M2800"/>
    </row>
    <row r="2801" spans="1:13" ht="16.5">
      <c r="A2801"/>
      <c r="B2801"/>
      <c r="C2801"/>
      <c r="D2801"/>
      <c r="E2801"/>
      <c r="F2801"/>
      <c r="G2801"/>
      <c r="H2801"/>
      <c r="I2801"/>
      <c r="J2801"/>
      <c r="K2801"/>
      <c r="L2801"/>
      <c r="M2801"/>
    </row>
    <row r="2802" spans="1:13" ht="16.5">
      <c r="A2802"/>
      <c r="B2802"/>
      <c r="C2802"/>
      <c r="D2802"/>
      <c r="E2802"/>
      <c r="F2802"/>
      <c r="G2802"/>
      <c r="H2802"/>
      <c r="I2802"/>
      <c r="J2802"/>
      <c r="K2802"/>
      <c r="L2802"/>
      <c r="M2802"/>
    </row>
    <row r="2803" spans="1:13" ht="16.5">
      <c r="A2803"/>
      <c r="B2803"/>
      <c r="C2803"/>
      <c r="D2803"/>
      <c r="E2803"/>
      <c r="F2803"/>
      <c r="G2803"/>
      <c r="H2803"/>
      <c r="I2803"/>
      <c r="J2803"/>
      <c r="K2803"/>
      <c r="L2803"/>
      <c r="M2803"/>
    </row>
    <row r="2804" spans="1:13" ht="16.5">
      <c r="A2804"/>
      <c r="B2804"/>
      <c r="C2804"/>
      <c r="D2804"/>
      <c r="E2804"/>
      <c r="F2804"/>
      <c r="G2804"/>
      <c r="H2804"/>
      <c r="I2804"/>
      <c r="J2804"/>
      <c r="K2804"/>
      <c r="L2804"/>
      <c r="M2804"/>
    </row>
    <row r="2805" spans="1:13" ht="16.5">
      <c r="A2805"/>
      <c r="B2805"/>
      <c r="C2805"/>
      <c r="D2805"/>
      <c r="E2805"/>
      <c r="F2805"/>
      <c r="G2805"/>
      <c r="H2805"/>
      <c r="I2805"/>
      <c r="J2805"/>
      <c r="K2805"/>
      <c r="L2805"/>
      <c r="M2805"/>
    </row>
    <row r="2806" spans="1:13" ht="16.5">
      <c r="A2806"/>
      <c r="B2806"/>
      <c r="C2806"/>
      <c r="D2806"/>
      <c r="E2806"/>
      <c r="F2806"/>
      <c r="G2806"/>
      <c r="H2806"/>
      <c r="I2806"/>
      <c r="J2806"/>
      <c r="K2806"/>
      <c r="L2806"/>
      <c r="M2806"/>
    </row>
    <row r="2807" spans="1:13" ht="16.5">
      <c r="A2807"/>
      <c r="B2807"/>
      <c r="C2807"/>
      <c r="D2807"/>
      <c r="E2807"/>
      <c r="F2807"/>
      <c r="G2807"/>
      <c r="H2807"/>
      <c r="I2807"/>
      <c r="J2807"/>
      <c r="K2807"/>
      <c r="L2807"/>
      <c r="M2807"/>
    </row>
    <row r="2808" spans="1:13" ht="16.5">
      <c r="A2808"/>
      <c r="B2808"/>
      <c r="C2808"/>
      <c r="D2808"/>
      <c r="E2808"/>
      <c r="F2808"/>
      <c r="G2808"/>
      <c r="H2808"/>
      <c r="I2808"/>
      <c r="J2808"/>
      <c r="K2808"/>
      <c r="L2808"/>
      <c r="M2808"/>
    </row>
    <row r="2809" spans="1:13" ht="16.5">
      <c r="A2809"/>
      <c r="B2809"/>
      <c r="C2809"/>
      <c r="D2809"/>
      <c r="E2809"/>
      <c r="F2809"/>
      <c r="G2809"/>
      <c r="H2809"/>
      <c r="I2809"/>
      <c r="J2809"/>
      <c r="K2809"/>
      <c r="L2809"/>
      <c r="M2809"/>
    </row>
    <row r="2810" spans="1:13" ht="16.5">
      <c r="A2810"/>
      <c r="B2810"/>
      <c r="C2810"/>
      <c r="D2810"/>
      <c r="E2810"/>
      <c r="F2810"/>
      <c r="G2810"/>
      <c r="H2810"/>
      <c r="I2810"/>
      <c r="J2810"/>
      <c r="K2810"/>
      <c r="L2810"/>
      <c r="M2810"/>
    </row>
    <row r="2811" spans="1:13" ht="16.5">
      <c r="A2811"/>
      <c r="B2811"/>
      <c r="C2811"/>
      <c r="D2811"/>
      <c r="E2811"/>
      <c r="F2811"/>
      <c r="G2811"/>
      <c r="H2811"/>
      <c r="I2811"/>
      <c r="J2811"/>
      <c r="K2811"/>
      <c r="L2811"/>
      <c r="M2811"/>
    </row>
    <row r="2812" spans="1:13" ht="16.5">
      <c r="A2812"/>
      <c r="B2812"/>
      <c r="C2812"/>
      <c r="D2812"/>
      <c r="E2812"/>
      <c r="F2812"/>
      <c r="G2812"/>
      <c r="H2812"/>
      <c r="I2812"/>
      <c r="J2812"/>
      <c r="K2812"/>
      <c r="L2812"/>
      <c r="M2812"/>
    </row>
    <row r="2813" spans="1:13" ht="16.5">
      <c r="A2813"/>
      <c r="B2813"/>
      <c r="C2813"/>
      <c r="D2813"/>
      <c r="E2813"/>
      <c r="F2813"/>
      <c r="G2813"/>
      <c r="H2813"/>
      <c r="I2813"/>
      <c r="J2813"/>
      <c r="K2813"/>
      <c r="L2813"/>
      <c r="M2813"/>
    </row>
    <row r="2814" spans="1:13" ht="16.5">
      <c r="A2814"/>
      <c r="B2814"/>
      <c r="C2814"/>
      <c r="D2814"/>
      <c r="E2814"/>
      <c r="F2814"/>
      <c r="G2814"/>
      <c r="H2814"/>
      <c r="I2814"/>
      <c r="J2814"/>
      <c r="K2814"/>
      <c r="L2814"/>
      <c r="M2814"/>
    </row>
    <row r="2815" spans="1:13" ht="16.5">
      <c r="A2815"/>
      <c r="B2815"/>
      <c r="C2815"/>
      <c r="D2815"/>
      <c r="E2815"/>
      <c r="F2815"/>
      <c r="G2815"/>
      <c r="H2815"/>
      <c r="I2815"/>
      <c r="J2815"/>
      <c r="K2815"/>
      <c r="L2815"/>
      <c r="M2815"/>
    </row>
    <row r="2816" spans="1:13" ht="16.5">
      <c r="A2816"/>
      <c r="B2816"/>
      <c r="C2816"/>
      <c r="D2816"/>
      <c r="E2816"/>
      <c r="F2816"/>
      <c r="G2816"/>
      <c r="H2816"/>
      <c r="I2816"/>
      <c r="J2816"/>
      <c r="K2816"/>
      <c r="L2816"/>
      <c r="M2816"/>
    </row>
    <row r="2817" spans="1:13" ht="16.5">
      <c r="A2817"/>
      <c r="B2817"/>
      <c r="C2817"/>
      <c r="D2817"/>
      <c r="E2817"/>
      <c r="F2817"/>
      <c r="G2817"/>
      <c r="H2817"/>
      <c r="I2817"/>
      <c r="J2817"/>
      <c r="K2817"/>
      <c r="L2817"/>
      <c r="M2817"/>
    </row>
    <row r="2818" spans="1:13" ht="16.5">
      <c r="A2818"/>
      <c r="B2818"/>
      <c r="C2818"/>
      <c r="D2818"/>
      <c r="E2818"/>
      <c r="F2818"/>
      <c r="G2818"/>
      <c r="H2818"/>
      <c r="I2818"/>
      <c r="J2818"/>
      <c r="K2818"/>
      <c r="L2818"/>
      <c r="M2818"/>
    </row>
    <row r="2819" spans="1:13" ht="16.5">
      <c r="A2819"/>
      <c r="B2819"/>
      <c r="C2819"/>
      <c r="D2819"/>
      <c r="E2819"/>
      <c r="F2819"/>
      <c r="G2819"/>
      <c r="H2819"/>
      <c r="I2819"/>
      <c r="J2819"/>
      <c r="K2819"/>
      <c r="L2819"/>
      <c r="M2819"/>
    </row>
    <row r="2820" spans="1:13" ht="16.5">
      <c r="A2820"/>
      <c r="B2820"/>
      <c r="C2820"/>
      <c r="D2820"/>
      <c r="E2820"/>
      <c r="F2820"/>
      <c r="G2820"/>
      <c r="H2820"/>
      <c r="I2820"/>
      <c r="J2820"/>
      <c r="K2820"/>
      <c r="L2820"/>
      <c r="M2820"/>
    </row>
    <row r="2821" spans="1:13" ht="16.5">
      <c r="A2821"/>
      <c r="B2821"/>
      <c r="C2821"/>
      <c r="D2821"/>
      <c r="E2821"/>
      <c r="F2821"/>
      <c r="G2821"/>
      <c r="H2821"/>
      <c r="I2821"/>
      <c r="J2821"/>
      <c r="K2821"/>
      <c r="L2821"/>
      <c r="M2821"/>
    </row>
    <row r="2822" spans="1:13" ht="16.5">
      <c r="A2822"/>
      <c r="B2822"/>
      <c r="C2822"/>
      <c r="D2822"/>
      <c r="E2822"/>
      <c r="F2822"/>
      <c r="G2822"/>
      <c r="H2822"/>
      <c r="I2822"/>
      <c r="J2822"/>
      <c r="K2822"/>
      <c r="L2822"/>
      <c r="M2822"/>
    </row>
    <row r="2823" spans="1:13" ht="16.5">
      <c r="A2823"/>
      <c r="B2823"/>
      <c r="C2823"/>
      <c r="D2823"/>
      <c r="E2823"/>
      <c r="F2823"/>
      <c r="G2823"/>
      <c r="H2823"/>
      <c r="I2823"/>
      <c r="J2823"/>
      <c r="K2823"/>
      <c r="L2823"/>
      <c r="M2823"/>
    </row>
    <row r="2824" spans="1:13" ht="16.5">
      <c r="A2824"/>
      <c r="B2824"/>
      <c r="C2824"/>
      <c r="D2824"/>
      <c r="E2824"/>
      <c r="F2824"/>
      <c r="G2824"/>
      <c r="H2824"/>
      <c r="I2824"/>
      <c r="J2824"/>
      <c r="K2824"/>
      <c r="L2824"/>
      <c r="M2824"/>
    </row>
    <row r="2825" spans="1:13" ht="16.5">
      <c r="A2825"/>
      <c r="B2825"/>
      <c r="C2825"/>
      <c r="D2825"/>
      <c r="E2825"/>
      <c r="F2825"/>
      <c r="G2825"/>
      <c r="H2825"/>
      <c r="I2825"/>
      <c r="J2825"/>
      <c r="K2825"/>
      <c r="L2825"/>
      <c r="M2825"/>
    </row>
    <row r="2826" spans="1:13" ht="16.5">
      <c r="A2826"/>
      <c r="B2826"/>
      <c r="C2826"/>
      <c r="D2826"/>
      <c r="E2826"/>
      <c r="F2826"/>
      <c r="G2826"/>
      <c r="H2826"/>
      <c r="I2826"/>
      <c r="J2826"/>
      <c r="K2826"/>
      <c r="L2826"/>
      <c r="M2826"/>
    </row>
    <row r="2827" spans="1:13" ht="16.5">
      <c r="A2827"/>
      <c r="B2827"/>
      <c r="C2827"/>
      <c r="D2827"/>
      <c r="E2827"/>
      <c r="F2827"/>
      <c r="G2827"/>
      <c r="H2827"/>
      <c r="I2827"/>
      <c r="J2827"/>
      <c r="K2827"/>
      <c r="L2827"/>
      <c r="M2827"/>
    </row>
    <row r="2828" spans="1:13" ht="16.5">
      <c r="A2828"/>
      <c r="B2828"/>
      <c r="C2828"/>
      <c r="D2828"/>
      <c r="E2828"/>
      <c r="F2828"/>
      <c r="G2828"/>
      <c r="H2828"/>
      <c r="I2828"/>
      <c r="J2828"/>
      <c r="K2828"/>
      <c r="L2828"/>
      <c r="M2828"/>
    </row>
    <row r="2829" spans="1:13" ht="16.5">
      <c r="A2829"/>
      <c r="B2829"/>
      <c r="C2829"/>
      <c r="D2829"/>
      <c r="E2829"/>
      <c r="F2829"/>
      <c r="G2829"/>
      <c r="H2829"/>
      <c r="I2829"/>
      <c r="J2829"/>
      <c r="K2829"/>
      <c r="L2829"/>
      <c r="M2829"/>
    </row>
    <row r="2830" spans="1:13" ht="16.5">
      <c r="A2830"/>
      <c r="B2830"/>
      <c r="C2830"/>
      <c r="D2830"/>
      <c r="E2830"/>
      <c r="F2830"/>
      <c r="G2830"/>
      <c r="H2830"/>
      <c r="I2830"/>
      <c r="J2830"/>
      <c r="K2830"/>
      <c r="L2830"/>
      <c r="M2830"/>
    </row>
    <row r="2831" spans="1:13" ht="16.5">
      <c r="A2831"/>
      <c r="B2831"/>
      <c r="C2831"/>
      <c r="D2831"/>
      <c r="E2831"/>
      <c r="F2831"/>
      <c r="G2831"/>
      <c r="H2831"/>
      <c r="I2831"/>
      <c r="J2831"/>
      <c r="K2831"/>
      <c r="L2831"/>
      <c r="M2831"/>
    </row>
    <row r="2832" spans="1:13" ht="16.5">
      <c r="A2832"/>
      <c r="B2832"/>
      <c r="C2832"/>
      <c r="D2832"/>
      <c r="E2832"/>
      <c r="F2832"/>
      <c r="G2832"/>
      <c r="H2832"/>
      <c r="I2832"/>
      <c r="J2832"/>
      <c r="K2832"/>
      <c r="L2832"/>
      <c r="M2832"/>
    </row>
    <row r="2833" spans="1:13" ht="16.5">
      <c r="A2833"/>
      <c r="B2833"/>
      <c r="C2833"/>
      <c r="D2833"/>
      <c r="E2833"/>
      <c r="F2833"/>
      <c r="G2833"/>
      <c r="H2833"/>
      <c r="I2833"/>
      <c r="J2833"/>
      <c r="K2833"/>
      <c r="L2833"/>
      <c r="M2833"/>
    </row>
    <row r="2834" spans="1:13" ht="16.5">
      <c r="A2834"/>
      <c r="B2834"/>
      <c r="C2834"/>
      <c r="D2834"/>
      <c r="E2834"/>
      <c r="F2834"/>
      <c r="G2834"/>
      <c r="H2834"/>
      <c r="I2834"/>
      <c r="J2834"/>
      <c r="K2834"/>
      <c r="L2834"/>
      <c r="M2834"/>
    </row>
    <row r="2835" spans="1:13" ht="16.5">
      <c r="A2835"/>
      <c r="B2835"/>
      <c r="C2835"/>
      <c r="D2835"/>
      <c r="E2835"/>
      <c r="F2835"/>
      <c r="G2835"/>
      <c r="H2835"/>
      <c r="I2835"/>
      <c r="J2835"/>
      <c r="K2835"/>
      <c r="L2835"/>
      <c r="M2835"/>
    </row>
    <row r="2836" spans="1:13" ht="16.5">
      <c r="A2836"/>
      <c r="B2836"/>
      <c r="C2836"/>
      <c r="D2836"/>
      <c r="E2836"/>
      <c r="F2836"/>
      <c r="G2836"/>
      <c r="H2836"/>
      <c r="I2836"/>
      <c r="J2836"/>
      <c r="K2836"/>
      <c r="L2836"/>
      <c r="M2836"/>
    </row>
    <row r="2837" spans="1:13" ht="16.5">
      <c r="A2837"/>
      <c r="B2837"/>
      <c r="C2837"/>
      <c r="D2837"/>
      <c r="E2837"/>
      <c r="F2837"/>
      <c r="G2837"/>
      <c r="H2837"/>
      <c r="I2837"/>
      <c r="J2837"/>
      <c r="K2837"/>
      <c r="L2837"/>
      <c r="M2837"/>
    </row>
    <row r="2838" spans="1:13" ht="16.5">
      <c r="A2838"/>
      <c r="B2838"/>
      <c r="C2838"/>
      <c r="D2838"/>
      <c r="E2838"/>
      <c r="F2838"/>
      <c r="G2838"/>
      <c r="H2838"/>
      <c r="I2838"/>
      <c r="J2838"/>
      <c r="K2838"/>
      <c r="L2838"/>
      <c r="M2838"/>
    </row>
    <row r="2839" spans="1:13" ht="16.5">
      <c r="A2839"/>
      <c r="B2839"/>
      <c r="C2839"/>
      <c r="D2839"/>
      <c r="E2839"/>
      <c r="F2839"/>
      <c r="G2839"/>
      <c r="H2839"/>
      <c r="I2839"/>
      <c r="J2839"/>
      <c r="K2839"/>
      <c r="L2839"/>
      <c r="M2839"/>
    </row>
    <row r="2840" spans="1:13" ht="16.5">
      <c r="A2840"/>
      <c r="B2840"/>
      <c r="C2840"/>
      <c r="D2840"/>
      <c r="E2840"/>
      <c r="F2840"/>
      <c r="G2840"/>
      <c r="H2840"/>
      <c r="I2840"/>
      <c r="J2840"/>
      <c r="K2840"/>
      <c r="L2840"/>
      <c r="M2840"/>
    </row>
    <row r="2841" spans="1:13" ht="16.5">
      <c r="A2841"/>
      <c r="B2841"/>
      <c r="C2841"/>
      <c r="D2841"/>
      <c r="E2841"/>
      <c r="F2841"/>
      <c r="G2841"/>
      <c r="H2841"/>
      <c r="I2841"/>
      <c r="J2841"/>
      <c r="K2841"/>
      <c r="L2841"/>
      <c r="M2841"/>
    </row>
    <row r="2842" spans="1:13" ht="16.5">
      <c r="A2842"/>
      <c r="B2842"/>
      <c r="C2842"/>
      <c r="D2842"/>
      <c r="E2842"/>
      <c r="F2842"/>
      <c r="G2842"/>
      <c r="H2842"/>
      <c r="I2842"/>
      <c r="J2842"/>
      <c r="K2842"/>
      <c r="L2842"/>
      <c r="M2842"/>
    </row>
    <row r="2843" spans="1:13" ht="16.5">
      <c r="A2843"/>
      <c r="B2843"/>
      <c r="C2843"/>
      <c r="D2843"/>
      <c r="E2843"/>
      <c r="F2843"/>
      <c r="G2843"/>
      <c r="H2843"/>
      <c r="I2843"/>
      <c r="J2843"/>
      <c r="K2843"/>
      <c r="L2843"/>
      <c r="M2843"/>
    </row>
    <row r="2844" spans="1:13" ht="16.5">
      <c r="A2844"/>
      <c r="B2844"/>
      <c r="C2844"/>
      <c r="D2844"/>
      <c r="E2844"/>
      <c r="F2844"/>
      <c r="G2844"/>
      <c r="H2844"/>
      <c r="I2844"/>
      <c r="J2844"/>
      <c r="K2844"/>
      <c r="L2844"/>
      <c r="M2844"/>
    </row>
    <row r="2845" spans="1:13" ht="16.5">
      <c r="A2845"/>
      <c r="B2845"/>
      <c r="C2845"/>
      <c r="D2845"/>
      <c r="E2845"/>
      <c r="F2845"/>
      <c r="G2845"/>
      <c r="H2845"/>
      <c r="I2845"/>
      <c r="J2845"/>
      <c r="K2845"/>
      <c r="L2845"/>
      <c r="M2845"/>
    </row>
    <row r="2846" spans="1:13" ht="16.5">
      <c r="A2846"/>
      <c r="B2846"/>
      <c r="C2846"/>
      <c r="D2846"/>
      <c r="E2846"/>
      <c r="F2846"/>
      <c r="G2846"/>
      <c r="H2846"/>
      <c r="I2846"/>
      <c r="J2846"/>
      <c r="K2846"/>
      <c r="L2846"/>
      <c r="M2846"/>
    </row>
    <row r="2847" spans="1:13" ht="16.5">
      <c r="A2847"/>
      <c r="B2847"/>
      <c r="C2847"/>
      <c r="D2847"/>
      <c r="E2847"/>
      <c r="F2847"/>
      <c r="G2847"/>
      <c r="H2847"/>
      <c r="I2847"/>
      <c r="J2847"/>
      <c r="K2847"/>
      <c r="L2847"/>
      <c r="M2847"/>
    </row>
    <row r="2848" spans="1:13" ht="16.5">
      <c r="A2848"/>
      <c r="B2848"/>
      <c r="C2848"/>
      <c r="D2848"/>
      <c r="E2848"/>
      <c r="F2848"/>
      <c r="G2848"/>
      <c r="H2848"/>
      <c r="I2848"/>
      <c r="J2848"/>
      <c r="K2848"/>
      <c r="L2848"/>
      <c r="M2848"/>
    </row>
    <row r="2849" spans="1:13" ht="16.5">
      <c r="A2849"/>
      <c r="B2849"/>
      <c r="C2849"/>
      <c r="D2849"/>
      <c r="E2849"/>
      <c r="F2849"/>
      <c r="G2849"/>
      <c r="H2849"/>
      <c r="I2849"/>
      <c r="J2849"/>
      <c r="K2849"/>
      <c r="L2849"/>
      <c r="M2849"/>
    </row>
    <row r="2850" spans="1:13" ht="16.5">
      <c r="A2850"/>
      <c r="B2850"/>
      <c r="C2850"/>
      <c r="D2850"/>
      <c r="E2850"/>
      <c r="F2850"/>
      <c r="G2850"/>
      <c r="H2850"/>
      <c r="I2850"/>
      <c r="J2850"/>
      <c r="K2850"/>
      <c r="L2850"/>
      <c r="M2850"/>
    </row>
    <row r="2851" spans="1:13" ht="16.5">
      <c r="A2851"/>
      <c r="B2851"/>
      <c r="C2851"/>
      <c r="D2851"/>
      <c r="E2851"/>
      <c r="F2851"/>
      <c r="G2851"/>
      <c r="H2851"/>
      <c r="I2851"/>
      <c r="J2851"/>
      <c r="K2851"/>
      <c r="L2851"/>
      <c r="M2851"/>
    </row>
    <row r="2852" spans="1:13" ht="16.5">
      <c r="A2852"/>
      <c r="B2852"/>
      <c r="C2852"/>
      <c r="D2852"/>
      <c r="E2852"/>
      <c r="F2852"/>
      <c r="G2852"/>
      <c r="H2852"/>
      <c r="I2852"/>
      <c r="J2852"/>
      <c r="K2852"/>
      <c r="L2852"/>
      <c r="M2852"/>
    </row>
    <row r="2853" spans="1:13" ht="16.5">
      <c r="A2853"/>
      <c r="B2853"/>
      <c r="C2853"/>
      <c r="D2853"/>
      <c r="E2853"/>
      <c r="F2853"/>
      <c r="G2853"/>
      <c r="H2853"/>
      <c r="I2853"/>
      <c r="J2853"/>
      <c r="K2853"/>
      <c r="L2853"/>
      <c r="M2853"/>
    </row>
    <row r="2854" spans="1:13" ht="16.5">
      <c r="A2854"/>
      <c r="B2854"/>
      <c r="C2854"/>
      <c r="D2854"/>
      <c r="E2854"/>
      <c r="F2854"/>
      <c r="G2854"/>
      <c r="H2854"/>
      <c r="I2854"/>
      <c r="J2854"/>
      <c r="K2854"/>
      <c r="L2854"/>
      <c r="M2854"/>
    </row>
    <row r="2855" spans="1:13" ht="16.5">
      <c r="A2855"/>
      <c r="B2855"/>
      <c r="C2855"/>
      <c r="D2855"/>
      <c r="E2855"/>
      <c r="F2855"/>
      <c r="G2855"/>
      <c r="H2855"/>
      <c r="I2855"/>
      <c r="J2855"/>
      <c r="K2855"/>
      <c r="L2855"/>
      <c r="M2855"/>
    </row>
    <row r="2856" spans="1:13" ht="16.5">
      <c r="A2856"/>
      <c r="B2856"/>
      <c r="C2856"/>
      <c r="D2856"/>
      <c r="E2856"/>
      <c r="F2856"/>
      <c r="G2856"/>
      <c r="H2856"/>
      <c r="I2856"/>
      <c r="J2856"/>
      <c r="K2856"/>
      <c r="L2856"/>
      <c r="M2856"/>
    </row>
    <row r="2857" spans="1:13" ht="16.5">
      <c r="A2857"/>
      <c r="B2857"/>
      <c r="C2857"/>
      <c r="D2857"/>
      <c r="E2857"/>
      <c r="F2857"/>
      <c r="G2857"/>
      <c r="H2857"/>
      <c r="I2857"/>
      <c r="J2857"/>
      <c r="K2857"/>
      <c r="L2857"/>
      <c r="M2857"/>
    </row>
    <row r="2858" spans="1:13" ht="16.5">
      <c r="A2858"/>
      <c r="B2858"/>
      <c r="C2858"/>
      <c r="D2858"/>
      <c r="E2858"/>
      <c r="F2858"/>
      <c r="G2858"/>
      <c r="H2858"/>
      <c r="I2858"/>
      <c r="J2858"/>
      <c r="K2858"/>
      <c r="L2858"/>
      <c r="M2858"/>
    </row>
    <row r="2859" spans="1:13" ht="16.5">
      <c r="A2859"/>
      <c r="B2859"/>
      <c r="C2859"/>
      <c r="D2859"/>
      <c r="E2859"/>
      <c r="F2859"/>
      <c r="G2859"/>
      <c r="H2859"/>
      <c r="I2859"/>
      <c r="J2859"/>
      <c r="K2859"/>
      <c r="L2859"/>
      <c r="M2859"/>
    </row>
    <row r="2860" spans="1:13" ht="16.5">
      <c r="A2860"/>
      <c r="B2860"/>
      <c r="C2860"/>
      <c r="D2860"/>
      <c r="E2860"/>
      <c r="F2860"/>
      <c r="G2860"/>
      <c r="H2860"/>
      <c r="I2860"/>
      <c r="J2860"/>
      <c r="K2860"/>
      <c r="L2860"/>
      <c r="M2860"/>
    </row>
    <row r="2861" spans="1:13" ht="16.5">
      <c r="A2861"/>
      <c r="B2861"/>
      <c r="C2861"/>
      <c r="D2861"/>
      <c r="E2861"/>
      <c r="F2861"/>
      <c r="G2861"/>
      <c r="H2861"/>
      <c r="I2861"/>
      <c r="J2861"/>
      <c r="K2861"/>
      <c r="L2861"/>
      <c r="M2861"/>
    </row>
    <row r="2862" spans="1:13" ht="16.5">
      <c r="A2862"/>
      <c r="B2862"/>
      <c r="C2862"/>
      <c r="D2862"/>
      <c r="E2862"/>
      <c r="F2862"/>
      <c r="G2862"/>
      <c r="H2862"/>
      <c r="I2862"/>
      <c r="J2862"/>
      <c r="K2862"/>
      <c r="L2862"/>
      <c r="M2862"/>
    </row>
    <row r="2863" spans="1:13" ht="16.5">
      <c r="A2863"/>
      <c r="B2863"/>
      <c r="C2863"/>
      <c r="D2863"/>
      <c r="E2863"/>
      <c r="F2863"/>
      <c r="G2863"/>
      <c r="H2863"/>
      <c r="I2863"/>
      <c r="J2863"/>
      <c r="K2863"/>
      <c r="L2863"/>
      <c r="M2863"/>
    </row>
    <row r="2864" spans="1:13" ht="16.5">
      <c r="A2864"/>
      <c r="B2864"/>
      <c r="C2864"/>
      <c r="D2864"/>
      <c r="E2864"/>
      <c r="F2864"/>
      <c r="G2864"/>
      <c r="H2864"/>
      <c r="I2864"/>
      <c r="J2864"/>
      <c r="K2864"/>
      <c r="L2864"/>
      <c r="M2864"/>
    </row>
    <row r="2865" spans="1:13" ht="16.5">
      <c r="A2865"/>
      <c r="B2865"/>
      <c r="C2865"/>
      <c r="D2865"/>
      <c r="E2865"/>
      <c r="F2865"/>
      <c r="G2865"/>
      <c r="H2865"/>
      <c r="I2865"/>
      <c r="J2865"/>
      <c r="K2865"/>
      <c r="L2865"/>
      <c r="M2865"/>
    </row>
    <row r="2866" spans="1:13" ht="16.5">
      <c r="A2866"/>
      <c r="B2866"/>
      <c r="C2866"/>
      <c r="D2866"/>
      <c r="E2866"/>
      <c r="F2866"/>
      <c r="G2866"/>
      <c r="H2866"/>
      <c r="I2866"/>
      <c r="J2866"/>
      <c r="K2866"/>
      <c r="L2866"/>
      <c r="M2866"/>
    </row>
    <row r="2867" spans="1:13" ht="16.5">
      <c r="A2867"/>
      <c r="B2867"/>
      <c r="C2867"/>
      <c r="D2867"/>
      <c r="E2867"/>
      <c r="F2867"/>
      <c r="G2867"/>
      <c r="H2867"/>
      <c r="I2867"/>
      <c r="J2867"/>
      <c r="K2867"/>
      <c r="L2867"/>
      <c r="M2867"/>
    </row>
    <row r="2868" spans="1:13" ht="16.5">
      <c r="A2868"/>
      <c r="B2868"/>
      <c r="C2868"/>
      <c r="D2868"/>
      <c r="E2868"/>
      <c r="F2868"/>
      <c r="G2868"/>
      <c r="H2868"/>
      <c r="I2868"/>
      <c r="J2868"/>
      <c r="K2868"/>
      <c r="L2868"/>
      <c r="M2868"/>
    </row>
    <row r="2869" spans="1:13" ht="16.5">
      <c r="A2869"/>
      <c r="B2869"/>
      <c r="C2869"/>
      <c r="D2869"/>
      <c r="E2869"/>
      <c r="F2869"/>
      <c r="G2869"/>
      <c r="H2869"/>
      <c r="I2869"/>
      <c r="J2869"/>
      <c r="K2869"/>
      <c r="L2869"/>
      <c r="M2869"/>
    </row>
    <row r="2870" spans="1:13" ht="16.5">
      <c r="A2870"/>
      <c r="B2870"/>
      <c r="C2870"/>
      <c r="D2870"/>
      <c r="E2870"/>
      <c r="F2870"/>
      <c r="G2870"/>
      <c r="H2870"/>
      <c r="I2870"/>
      <c r="J2870"/>
      <c r="K2870"/>
      <c r="L2870"/>
      <c r="M2870"/>
    </row>
    <row r="2871" spans="1:13" ht="16.5">
      <c r="A2871"/>
      <c r="B2871"/>
      <c r="C2871"/>
      <c r="D2871"/>
      <c r="E2871"/>
      <c r="F2871"/>
      <c r="G2871"/>
      <c r="H2871"/>
      <c r="I2871"/>
      <c r="J2871"/>
      <c r="K2871"/>
      <c r="L2871"/>
      <c r="M2871"/>
    </row>
    <row r="2872" spans="1:13" ht="16.5">
      <c r="A2872"/>
      <c r="B2872"/>
      <c r="C2872"/>
      <c r="D2872"/>
      <c r="E2872"/>
      <c r="F2872"/>
      <c r="G2872"/>
      <c r="H2872"/>
      <c r="I2872"/>
      <c r="J2872"/>
      <c r="K2872"/>
      <c r="L2872"/>
      <c r="M2872"/>
    </row>
    <row r="2873" spans="1:13" ht="16.5">
      <c r="A2873"/>
      <c r="B2873"/>
      <c r="C2873"/>
      <c r="D2873"/>
      <c r="E2873"/>
      <c r="F2873"/>
      <c r="G2873"/>
      <c r="H2873"/>
      <c r="I2873"/>
      <c r="J2873"/>
      <c r="K2873"/>
      <c r="L2873"/>
      <c r="M2873"/>
    </row>
    <row r="2874" spans="1:13" ht="16.5">
      <c r="A2874"/>
      <c r="B2874"/>
      <c r="C2874"/>
      <c r="D2874"/>
      <c r="E2874"/>
      <c r="F2874"/>
      <c r="G2874"/>
      <c r="H2874"/>
      <c r="I2874"/>
      <c r="J2874"/>
      <c r="K2874"/>
      <c r="L2874"/>
      <c r="M2874"/>
    </row>
    <row r="2875" spans="1:13" ht="16.5">
      <c r="A2875"/>
      <c r="B2875"/>
      <c r="C2875"/>
      <c r="D2875"/>
      <c r="E2875"/>
      <c r="F2875"/>
      <c r="G2875"/>
      <c r="H2875"/>
      <c r="I2875"/>
      <c r="J2875"/>
      <c r="K2875"/>
      <c r="L2875"/>
      <c r="M2875"/>
    </row>
    <row r="2876" spans="1:13" ht="16.5">
      <c r="A2876"/>
      <c r="B2876"/>
      <c r="C2876"/>
      <c r="D2876"/>
      <c r="E2876"/>
      <c r="F2876"/>
      <c r="G2876"/>
      <c r="H2876"/>
      <c r="I2876"/>
      <c r="J2876"/>
      <c r="K2876"/>
      <c r="L2876"/>
      <c r="M2876"/>
    </row>
    <row r="2877" spans="1:13" ht="16.5">
      <c r="A2877"/>
      <c r="B2877"/>
      <c r="C2877"/>
      <c r="D2877"/>
      <c r="E2877"/>
      <c r="F2877"/>
      <c r="G2877"/>
      <c r="H2877"/>
      <c r="I2877"/>
      <c r="J2877"/>
      <c r="K2877"/>
      <c r="L2877"/>
      <c r="M2877"/>
    </row>
    <row r="2878" spans="1:13" ht="16.5">
      <c r="A2878"/>
      <c r="B2878"/>
      <c r="C2878"/>
      <c r="D2878"/>
      <c r="E2878"/>
      <c r="F2878"/>
      <c r="G2878"/>
      <c r="H2878"/>
      <c r="I2878"/>
      <c r="J2878"/>
      <c r="K2878"/>
      <c r="L2878"/>
      <c r="M2878"/>
    </row>
    <row r="2879" spans="1:13" ht="16.5">
      <c r="A2879"/>
      <c r="B2879"/>
      <c r="C2879"/>
      <c r="D2879"/>
      <c r="E2879"/>
      <c r="F2879"/>
      <c r="G2879"/>
      <c r="H2879"/>
      <c r="I2879"/>
      <c r="J2879"/>
      <c r="K2879"/>
      <c r="L2879"/>
      <c r="M2879"/>
    </row>
    <row r="2880" spans="1:13" ht="16.5">
      <c r="A2880"/>
      <c r="B2880"/>
      <c r="C2880"/>
      <c r="D2880"/>
      <c r="E2880"/>
      <c r="F2880"/>
      <c r="G2880"/>
      <c r="H2880"/>
      <c r="I2880"/>
      <c r="J2880"/>
      <c r="K2880"/>
      <c r="L2880"/>
      <c r="M2880"/>
    </row>
    <row r="2881" spans="1:13" ht="16.5">
      <c r="A2881"/>
      <c r="B2881"/>
      <c r="C2881"/>
      <c r="D2881"/>
      <c r="E2881"/>
      <c r="F2881"/>
      <c r="G2881"/>
      <c r="H2881"/>
      <c r="I2881"/>
      <c r="J2881"/>
      <c r="K2881"/>
      <c r="L2881"/>
      <c r="M2881"/>
    </row>
    <row r="2882" spans="1:13" ht="16.5">
      <c r="A2882"/>
      <c r="B2882"/>
      <c r="C2882"/>
      <c r="D2882"/>
      <c r="E2882"/>
      <c r="F2882"/>
      <c r="G2882"/>
      <c r="H2882"/>
      <c r="I2882"/>
      <c r="J2882"/>
      <c r="K2882"/>
      <c r="L2882"/>
      <c r="M2882"/>
    </row>
    <row r="2883" spans="1:13" ht="16.5">
      <c r="A2883"/>
      <c r="B2883"/>
      <c r="C2883"/>
      <c r="D2883"/>
      <c r="E2883"/>
      <c r="F2883"/>
      <c r="G2883"/>
      <c r="H2883"/>
      <c r="I2883"/>
      <c r="J2883"/>
      <c r="K2883"/>
      <c r="L2883"/>
      <c r="M2883"/>
    </row>
    <row r="2884" spans="1:13" ht="16.5">
      <c r="A2884"/>
      <c r="B2884"/>
      <c r="C2884"/>
      <c r="D2884"/>
      <c r="E2884"/>
      <c r="F2884"/>
      <c r="G2884"/>
      <c r="H2884"/>
      <c r="I2884"/>
      <c r="J2884"/>
      <c r="K2884"/>
      <c r="L2884"/>
      <c r="M2884"/>
    </row>
    <row r="2885" spans="1:13" ht="16.5">
      <c r="A2885"/>
      <c r="B2885"/>
      <c r="C2885"/>
      <c r="D2885"/>
      <c r="E2885"/>
      <c r="F2885"/>
      <c r="G2885"/>
      <c r="H2885"/>
      <c r="I2885"/>
      <c r="J2885"/>
      <c r="K2885"/>
      <c r="L2885"/>
      <c r="M2885"/>
    </row>
    <row r="2886" spans="1:13" ht="16.5">
      <c r="A2886"/>
      <c r="B2886"/>
      <c r="C2886"/>
      <c r="D2886"/>
      <c r="E2886"/>
      <c r="F2886"/>
      <c r="G2886"/>
      <c r="H2886"/>
      <c r="I2886"/>
      <c r="J2886"/>
      <c r="K2886"/>
      <c r="L2886"/>
      <c r="M2886"/>
    </row>
    <row r="2887" spans="1:13" ht="16.5">
      <c r="A2887"/>
      <c r="B2887"/>
      <c r="C2887"/>
      <c r="D2887"/>
      <c r="E2887"/>
      <c r="F2887"/>
      <c r="G2887"/>
      <c r="H2887"/>
      <c r="I2887"/>
      <c r="J2887"/>
      <c r="K2887"/>
      <c r="L2887"/>
      <c r="M2887"/>
    </row>
    <row r="2888" spans="1:13" ht="16.5">
      <c r="A2888"/>
      <c r="B2888"/>
      <c r="C2888"/>
      <c r="D2888"/>
      <c r="E2888"/>
      <c r="F2888"/>
      <c r="G2888"/>
      <c r="H2888"/>
      <c r="I2888"/>
      <c r="J2888"/>
      <c r="K2888"/>
      <c r="L2888"/>
      <c r="M2888"/>
    </row>
    <row r="2889" spans="1:13" ht="16.5">
      <c r="A2889"/>
      <c r="B2889"/>
      <c r="C2889"/>
      <c r="D2889"/>
      <c r="E2889"/>
      <c r="F2889"/>
      <c r="G2889"/>
      <c r="H2889"/>
      <c r="I2889"/>
      <c r="J2889"/>
      <c r="K2889"/>
      <c r="L2889"/>
      <c r="M2889"/>
    </row>
    <row r="2890" spans="1:13" ht="16.5">
      <c r="A2890"/>
      <c r="B2890"/>
      <c r="C2890"/>
      <c r="D2890"/>
      <c r="E2890"/>
      <c r="F2890"/>
      <c r="G2890"/>
      <c r="H2890"/>
      <c r="I2890"/>
      <c r="J2890"/>
      <c r="K2890"/>
      <c r="L2890"/>
      <c r="M2890"/>
    </row>
    <row r="2891" spans="1:13" ht="16.5">
      <c r="A2891"/>
      <c r="B2891"/>
      <c r="C2891"/>
      <c r="D2891"/>
      <c r="E2891"/>
      <c r="F2891"/>
      <c r="G2891"/>
      <c r="H2891"/>
      <c r="I2891"/>
      <c r="J2891"/>
      <c r="K2891"/>
      <c r="L2891"/>
      <c r="M2891"/>
    </row>
    <row r="2892" spans="1:13" ht="16.5">
      <c r="A2892"/>
      <c r="B2892"/>
      <c r="C2892"/>
      <c r="D2892"/>
      <c r="E2892"/>
      <c r="F2892"/>
      <c r="G2892"/>
      <c r="H2892"/>
      <c r="I2892"/>
      <c r="J2892"/>
      <c r="K2892"/>
      <c r="L2892"/>
      <c r="M2892"/>
    </row>
    <row r="2893" spans="1:13" ht="16.5">
      <c r="A2893"/>
      <c r="B2893"/>
      <c r="C2893"/>
      <c r="D2893"/>
      <c r="E2893"/>
      <c r="F2893"/>
      <c r="G2893"/>
      <c r="H2893"/>
      <c r="I2893"/>
      <c r="J2893"/>
      <c r="K2893"/>
      <c r="L2893"/>
      <c r="M2893"/>
    </row>
    <row r="2894" spans="1:13" ht="16.5">
      <c r="A2894"/>
      <c r="B2894"/>
      <c r="C2894"/>
      <c r="D2894"/>
      <c r="E2894"/>
      <c r="F2894"/>
      <c r="G2894"/>
      <c r="H2894"/>
      <c r="I2894"/>
      <c r="J2894"/>
      <c r="K2894"/>
      <c r="L2894"/>
      <c r="M2894"/>
    </row>
    <row r="2895" spans="1:13" ht="16.5">
      <c r="A2895"/>
      <c r="B2895"/>
      <c r="C2895"/>
      <c r="D2895"/>
      <c r="E2895"/>
      <c r="F2895"/>
      <c r="G2895"/>
      <c r="H2895"/>
      <c r="I2895"/>
      <c r="J2895"/>
      <c r="K2895"/>
      <c r="L2895"/>
      <c r="M2895"/>
    </row>
    <row r="2896" spans="1:13" ht="16.5">
      <c r="A2896"/>
      <c r="B2896"/>
      <c r="C2896"/>
      <c r="D2896"/>
      <c r="E2896"/>
      <c r="F2896"/>
      <c r="G2896"/>
      <c r="H2896"/>
      <c r="I2896"/>
      <c r="J2896"/>
      <c r="K2896"/>
      <c r="L2896"/>
      <c r="M2896"/>
    </row>
    <row r="2897" spans="1:13" ht="16.5">
      <c r="A2897"/>
      <c r="B2897"/>
      <c r="C2897"/>
      <c r="D2897"/>
      <c r="E2897"/>
      <c r="F2897"/>
      <c r="G2897"/>
      <c r="H2897"/>
      <c r="I2897"/>
      <c r="J2897"/>
      <c r="K2897"/>
      <c r="L2897"/>
      <c r="M2897"/>
    </row>
    <row r="2898" spans="1:13" ht="16.5">
      <c r="A2898"/>
      <c r="B2898"/>
      <c r="C2898"/>
      <c r="D2898"/>
      <c r="E2898"/>
      <c r="F2898"/>
      <c r="G2898"/>
      <c r="H2898"/>
      <c r="I2898"/>
      <c r="J2898"/>
      <c r="K2898"/>
      <c r="L2898"/>
      <c r="M2898"/>
    </row>
    <row r="2899" spans="1:13" ht="16.5">
      <c r="A2899"/>
      <c r="B2899"/>
      <c r="C2899"/>
      <c r="D2899"/>
      <c r="E2899"/>
      <c r="F2899"/>
      <c r="G2899"/>
      <c r="H2899"/>
      <c r="I2899"/>
      <c r="J2899"/>
      <c r="K2899"/>
      <c r="L2899"/>
      <c r="M2899"/>
    </row>
    <row r="2900" spans="1:13" ht="16.5">
      <c r="A2900"/>
      <c r="B2900"/>
      <c r="C2900"/>
      <c r="D2900"/>
      <c r="E2900"/>
      <c r="F2900"/>
      <c r="G2900"/>
      <c r="H2900"/>
      <c r="I2900"/>
      <c r="J2900"/>
      <c r="K2900"/>
      <c r="L2900"/>
      <c r="M2900"/>
    </row>
    <row r="2901" spans="1:13" ht="16.5">
      <c r="A2901"/>
      <c r="B2901"/>
      <c r="C2901"/>
      <c r="D2901"/>
      <c r="E2901"/>
      <c r="F2901"/>
      <c r="G2901"/>
      <c r="H2901"/>
      <c r="I2901"/>
      <c r="J2901"/>
      <c r="K2901"/>
      <c r="L2901"/>
      <c r="M2901"/>
    </row>
    <row r="2902" spans="1:13" ht="16.5">
      <c r="A2902"/>
      <c r="B2902"/>
      <c r="C2902"/>
      <c r="D2902"/>
      <c r="E2902"/>
      <c r="F2902"/>
      <c r="G2902"/>
      <c r="H2902"/>
      <c r="I2902"/>
      <c r="J2902"/>
      <c r="K2902"/>
      <c r="L2902"/>
      <c r="M2902"/>
    </row>
    <row r="2903" spans="1:13" ht="16.5">
      <c r="A2903"/>
      <c r="B2903"/>
      <c r="C2903"/>
      <c r="D2903"/>
      <c r="E2903"/>
      <c r="F2903"/>
      <c r="G2903"/>
      <c r="H2903"/>
      <c r="I2903"/>
      <c r="J2903"/>
      <c r="K2903"/>
      <c r="L2903"/>
      <c r="M2903"/>
    </row>
    <row r="2904" spans="1:13" ht="16.5">
      <c r="A2904"/>
      <c r="B2904"/>
      <c r="C2904"/>
      <c r="D2904"/>
      <c r="E2904"/>
      <c r="F2904"/>
      <c r="G2904"/>
      <c r="H2904"/>
      <c r="I2904"/>
      <c r="J2904"/>
      <c r="K2904"/>
      <c r="L2904"/>
      <c r="M2904"/>
    </row>
    <row r="2905" spans="1:13" ht="16.5">
      <c r="A2905"/>
      <c r="B2905"/>
      <c r="C2905"/>
      <c r="D2905"/>
      <c r="E2905"/>
      <c r="F2905"/>
      <c r="G2905"/>
      <c r="H2905"/>
      <c r="I2905"/>
      <c r="J2905"/>
      <c r="K2905"/>
      <c r="L2905"/>
      <c r="M2905"/>
    </row>
    <row r="2906" spans="1:13" ht="16.5">
      <c r="A2906"/>
      <c r="B2906"/>
      <c r="C2906"/>
      <c r="D2906"/>
      <c r="E2906"/>
      <c r="F2906"/>
      <c r="G2906"/>
      <c r="H2906"/>
      <c r="I2906"/>
      <c r="J2906"/>
      <c r="K2906"/>
      <c r="L2906"/>
      <c r="M2906"/>
    </row>
    <row r="2907" spans="1:13" ht="16.5">
      <c r="A2907"/>
      <c r="B2907"/>
      <c r="C2907"/>
      <c r="D2907"/>
      <c r="E2907"/>
      <c r="F2907"/>
      <c r="G2907"/>
      <c r="H2907"/>
      <c r="I2907"/>
      <c r="J2907"/>
      <c r="K2907"/>
      <c r="L2907"/>
      <c r="M2907"/>
    </row>
    <row r="2908" spans="1:13" ht="16.5">
      <c r="A2908"/>
      <c r="B2908"/>
      <c r="C2908"/>
      <c r="D2908"/>
      <c r="E2908"/>
      <c r="F2908"/>
      <c r="G2908"/>
      <c r="H2908"/>
      <c r="I2908"/>
      <c r="J2908"/>
      <c r="K2908"/>
      <c r="L2908"/>
      <c r="M2908"/>
    </row>
    <row r="2909" spans="1:13" ht="16.5">
      <c r="A2909"/>
      <c r="B2909"/>
      <c r="C2909"/>
      <c r="D2909"/>
      <c r="E2909"/>
      <c r="F2909"/>
      <c r="G2909"/>
      <c r="H2909"/>
      <c r="I2909"/>
      <c r="J2909"/>
      <c r="K2909"/>
      <c r="L2909"/>
      <c r="M2909"/>
    </row>
    <row r="2910" spans="1:13" ht="16.5">
      <c r="A2910"/>
      <c r="B2910"/>
      <c r="C2910"/>
      <c r="D2910"/>
      <c r="E2910"/>
      <c r="F2910"/>
      <c r="G2910"/>
      <c r="H2910"/>
      <c r="I2910"/>
      <c r="J2910"/>
      <c r="K2910"/>
      <c r="L2910"/>
      <c r="M2910"/>
    </row>
    <row r="2911" spans="1:13" ht="16.5">
      <c r="A2911"/>
      <c r="B2911"/>
      <c r="C2911"/>
      <c r="D2911"/>
      <c r="E2911"/>
      <c r="F2911"/>
      <c r="G2911"/>
      <c r="H2911"/>
      <c r="I2911"/>
      <c r="J2911"/>
      <c r="K2911"/>
      <c r="L2911"/>
      <c r="M2911"/>
    </row>
    <row r="2912" spans="1:13" ht="16.5">
      <c r="A2912"/>
      <c r="B2912"/>
      <c r="C2912"/>
      <c r="D2912"/>
      <c r="E2912"/>
      <c r="F2912"/>
      <c r="G2912"/>
      <c r="H2912"/>
      <c r="I2912"/>
      <c r="J2912"/>
      <c r="K2912"/>
      <c r="L2912"/>
      <c r="M2912"/>
    </row>
    <row r="2913" spans="1:13" ht="16.5">
      <c r="A2913"/>
      <c r="B2913"/>
      <c r="C2913"/>
      <c r="D2913"/>
      <c r="E2913"/>
      <c r="F2913"/>
      <c r="G2913"/>
      <c r="H2913"/>
      <c r="I2913"/>
      <c r="J2913"/>
      <c r="K2913"/>
      <c r="L2913"/>
      <c r="M2913"/>
    </row>
    <row r="2914" spans="1:13" ht="16.5">
      <c r="A2914"/>
      <c r="B2914"/>
      <c r="C2914"/>
      <c r="D2914"/>
      <c r="E2914"/>
      <c r="F2914"/>
      <c r="G2914"/>
      <c r="H2914"/>
      <c r="I2914"/>
      <c r="J2914"/>
      <c r="K2914"/>
      <c r="L2914"/>
      <c r="M2914"/>
    </row>
    <row r="2915" spans="1:13" ht="16.5">
      <c r="A2915"/>
      <c r="B2915"/>
      <c r="C2915"/>
      <c r="D2915"/>
      <c r="E2915"/>
      <c r="F2915"/>
      <c r="G2915"/>
      <c r="H2915"/>
      <c r="I2915"/>
      <c r="J2915"/>
      <c r="K2915"/>
      <c r="L2915"/>
      <c r="M2915"/>
    </row>
    <row r="2916" spans="1:13" ht="16.5">
      <c r="A2916"/>
      <c r="B2916"/>
      <c r="C2916"/>
      <c r="D2916"/>
      <c r="E2916"/>
      <c r="F2916"/>
      <c r="G2916"/>
      <c r="H2916"/>
      <c r="I2916"/>
      <c r="J2916"/>
      <c r="K2916"/>
      <c r="L2916"/>
      <c r="M2916"/>
    </row>
    <row r="2917" spans="1:13" ht="16.5">
      <c r="A2917"/>
      <c r="B2917"/>
      <c r="C2917"/>
      <c r="D2917"/>
      <c r="E2917"/>
      <c r="F2917"/>
      <c r="G2917"/>
      <c r="H2917"/>
      <c r="I2917"/>
      <c r="J2917"/>
      <c r="K2917"/>
      <c r="L2917"/>
      <c r="M2917"/>
    </row>
    <row r="2918" spans="1:13" ht="16.5">
      <c r="A2918"/>
      <c r="B2918"/>
      <c r="C2918"/>
      <c r="D2918"/>
      <c r="E2918"/>
      <c r="F2918"/>
      <c r="G2918"/>
      <c r="H2918"/>
      <c r="I2918"/>
      <c r="J2918"/>
      <c r="K2918"/>
      <c r="L2918"/>
      <c r="M2918"/>
    </row>
    <row r="2919" spans="1:13" ht="16.5">
      <c r="A2919"/>
      <c r="B2919"/>
      <c r="C2919"/>
      <c r="D2919"/>
      <c r="E2919"/>
      <c r="F2919"/>
      <c r="G2919"/>
      <c r="H2919"/>
      <c r="I2919"/>
      <c r="J2919"/>
      <c r="K2919"/>
      <c r="L2919"/>
      <c r="M2919"/>
    </row>
    <row r="2920" spans="1:13" ht="16.5">
      <c r="A2920"/>
      <c r="B2920"/>
      <c r="C2920"/>
      <c r="D2920"/>
      <c r="E2920"/>
      <c r="F2920"/>
      <c r="G2920"/>
      <c r="H2920"/>
      <c r="I2920"/>
      <c r="J2920"/>
      <c r="K2920"/>
      <c r="L2920"/>
      <c r="M2920"/>
    </row>
    <row r="2921" spans="1:13" ht="16.5">
      <c r="A2921"/>
      <c r="B2921"/>
      <c r="C2921"/>
      <c r="D2921"/>
      <c r="E2921"/>
      <c r="F2921"/>
      <c r="G2921"/>
      <c r="H2921"/>
      <c r="I2921"/>
      <c r="J2921"/>
      <c r="K2921"/>
      <c r="L2921"/>
      <c r="M2921"/>
    </row>
    <row r="2922" spans="1:13" ht="16.5">
      <c r="A2922"/>
      <c r="B2922"/>
      <c r="C2922"/>
      <c r="D2922"/>
      <c r="E2922"/>
      <c r="F2922"/>
      <c r="G2922"/>
      <c r="H2922"/>
      <c r="I2922"/>
      <c r="J2922"/>
      <c r="K2922"/>
      <c r="L2922"/>
      <c r="M2922"/>
    </row>
    <row r="2923" spans="1:13" ht="16.5">
      <c r="A2923"/>
      <c r="B2923"/>
      <c r="C2923"/>
      <c r="D2923"/>
      <c r="E2923"/>
      <c r="F2923"/>
      <c r="G2923"/>
      <c r="H2923"/>
      <c r="I2923"/>
      <c r="J2923"/>
      <c r="K2923"/>
      <c r="L2923"/>
      <c r="M2923"/>
    </row>
    <row r="2924" spans="1:13" ht="16.5">
      <c r="A2924"/>
      <c r="B2924"/>
      <c r="C2924"/>
      <c r="D2924"/>
      <c r="E2924"/>
      <c r="F2924"/>
      <c r="G2924"/>
      <c r="H2924"/>
      <c r="I2924"/>
      <c r="J2924"/>
      <c r="K2924"/>
      <c r="L2924"/>
      <c r="M2924"/>
    </row>
    <row r="2925" spans="1:13" ht="16.5">
      <c r="A2925"/>
      <c r="B2925"/>
      <c r="C2925"/>
      <c r="D2925"/>
      <c r="E2925"/>
      <c r="F2925"/>
      <c r="G2925"/>
      <c r="H2925"/>
      <c r="I2925"/>
      <c r="J2925"/>
      <c r="K2925"/>
      <c r="L2925"/>
      <c r="M2925"/>
    </row>
    <row r="2926" spans="1:13" ht="16.5">
      <c r="A2926"/>
      <c r="B2926"/>
      <c r="C2926"/>
      <c r="D2926"/>
      <c r="E2926"/>
      <c r="F2926"/>
      <c r="G2926"/>
      <c r="H2926"/>
      <c r="I2926"/>
      <c r="J2926"/>
      <c r="K2926"/>
      <c r="L2926"/>
      <c r="M2926"/>
    </row>
    <row r="2927" spans="1:13" ht="16.5">
      <c r="A2927"/>
      <c r="B2927"/>
      <c r="C2927"/>
      <c r="D2927"/>
      <c r="E2927"/>
      <c r="F2927"/>
      <c r="G2927"/>
      <c r="H2927"/>
      <c r="I2927"/>
      <c r="J2927"/>
      <c r="K2927"/>
      <c r="L2927"/>
      <c r="M2927"/>
    </row>
    <row r="2928" spans="1:13" ht="16.5">
      <c r="A2928"/>
      <c r="B2928"/>
      <c r="C2928"/>
      <c r="D2928"/>
      <c r="E2928"/>
      <c r="F2928"/>
      <c r="G2928"/>
      <c r="H2928"/>
      <c r="I2928"/>
      <c r="J2928"/>
      <c r="K2928"/>
      <c r="L2928"/>
      <c r="M2928"/>
    </row>
    <row r="2929" spans="1:13" ht="16.5">
      <c r="A2929"/>
      <c r="B2929"/>
      <c r="C2929"/>
      <c r="D2929"/>
      <c r="E2929"/>
      <c r="F2929"/>
      <c r="G2929"/>
      <c r="H2929"/>
      <c r="I2929"/>
      <c r="J2929"/>
      <c r="K2929"/>
      <c r="L2929"/>
      <c r="M2929"/>
    </row>
    <row r="2930" spans="1:13" ht="16.5">
      <c r="A2930"/>
      <c r="B2930"/>
      <c r="C2930"/>
      <c r="D2930"/>
      <c r="E2930"/>
      <c r="F2930"/>
      <c r="G2930"/>
      <c r="H2930"/>
      <c r="I2930"/>
      <c r="J2930"/>
      <c r="K2930"/>
      <c r="L2930"/>
      <c r="M2930"/>
    </row>
    <row r="2931" spans="1:13" ht="16.5">
      <c r="A2931"/>
      <c r="B2931"/>
      <c r="C2931"/>
      <c r="D2931"/>
      <c r="E2931"/>
      <c r="F2931"/>
      <c r="G2931"/>
      <c r="H2931"/>
      <c r="I2931"/>
      <c r="J2931"/>
      <c r="K2931"/>
      <c r="L2931"/>
      <c r="M2931"/>
    </row>
    <row r="2932" spans="1:13" ht="16.5">
      <c r="A2932"/>
      <c r="B2932"/>
      <c r="C2932"/>
      <c r="D2932"/>
      <c r="E2932"/>
      <c r="F2932"/>
      <c r="G2932"/>
      <c r="H2932"/>
      <c r="I2932"/>
      <c r="J2932"/>
      <c r="K2932"/>
      <c r="L2932"/>
      <c r="M2932"/>
    </row>
    <row r="2933" spans="1:13" ht="16.5">
      <c r="A2933"/>
      <c r="B2933"/>
      <c r="C2933"/>
      <c r="D2933"/>
      <c r="E2933"/>
      <c r="F2933"/>
      <c r="G2933"/>
      <c r="H2933"/>
      <c r="I2933"/>
      <c r="J2933"/>
      <c r="K2933"/>
      <c r="L2933"/>
      <c r="M2933"/>
    </row>
    <row r="2934" spans="1:13" ht="16.5">
      <c r="A2934"/>
      <c r="B2934"/>
      <c r="C2934"/>
      <c r="D2934"/>
      <c r="E2934"/>
      <c r="F2934"/>
      <c r="G2934"/>
      <c r="H2934"/>
      <c r="I2934"/>
      <c r="J2934"/>
      <c r="K2934"/>
      <c r="L2934"/>
      <c r="M2934"/>
    </row>
    <row r="2935" spans="1:13" ht="16.5">
      <c r="A2935"/>
      <c r="B2935"/>
      <c r="C2935"/>
      <c r="D2935"/>
      <c r="E2935"/>
      <c r="F2935"/>
      <c r="G2935"/>
      <c r="H2935"/>
      <c r="I2935"/>
      <c r="J2935"/>
      <c r="K2935"/>
      <c r="L2935"/>
      <c r="M2935"/>
    </row>
    <row r="2936" spans="1:13" ht="16.5">
      <c r="A2936"/>
      <c r="B2936"/>
      <c r="C2936"/>
      <c r="D2936"/>
      <c r="E2936"/>
      <c r="F2936"/>
      <c r="G2936"/>
      <c r="H2936"/>
      <c r="I2936"/>
      <c r="J2936"/>
      <c r="K2936"/>
      <c r="L2936"/>
      <c r="M2936"/>
    </row>
    <row r="2937" spans="1:13" ht="16.5">
      <c r="A2937"/>
      <c r="B2937"/>
      <c r="C2937"/>
      <c r="D2937"/>
      <c r="E2937"/>
      <c r="F2937"/>
      <c r="G2937"/>
      <c r="H2937"/>
      <c r="I2937"/>
      <c r="J2937"/>
      <c r="K2937"/>
      <c r="L2937"/>
      <c r="M2937"/>
    </row>
    <row r="2938" spans="1:13" ht="16.5">
      <c r="A2938"/>
      <c r="B2938"/>
      <c r="C2938"/>
      <c r="D2938"/>
      <c r="E2938"/>
      <c r="F2938"/>
      <c r="G2938"/>
      <c r="H2938"/>
      <c r="I2938"/>
      <c r="J2938"/>
      <c r="K2938"/>
      <c r="L2938"/>
      <c r="M2938"/>
    </row>
    <row r="2939" spans="1:13" ht="16.5">
      <c r="A2939"/>
      <c r="B2939"/>
      <c r="C2939"/>
      <c r="D2939"/>
      <c r="E2939"/>
      <c r="F2939"/>
      <c r="G2939"/>
      <c r="H2939"/>
      <c r="I2939"/>
      <c r="J2939"/>
      <c r="K2939"/>
      <c r="L2939"/>
      <c r="M2939"/>
    </row>
    <row r="2940" spans="1:13" ht="16.5">
      <c r="A2940"/>
      <c r="B2940"/>
      <c r="C2940"/>
      <c r="D2940"/>
      <c r="E2940"/>
      <c r="F2940"/>
      <c r="G2940"/>
      <c r="H2940"/>
      <c r="I2940"/>
      <c r="J2940"/>
      <c r="K2940"/>
      <c r="L2940"/>
      <c r="M2940"/>
    </row>
    <row r="2941" spans="1:13" ht="16.5">
      <c r="A2941"/>
      <c r="B2941"/>
      <c r="C2941"/>
      <c r="D2941"/>
      <c r="E2941"/>
      <c r="F2941"/>
      <c r="G2941"/>
      <c r="H2941"/>
      <c r="I2941"/>
      <c r="J2941"/>
      <c r="K2941"/>
      <c r="L2941"/>
      <c r="M2941"/>
    </row>
    <row r="2942" spans="1:13" ht="16.5">
      <c r="A2942"/>
      <c r="B2942"/>
      <c r="C2942"/>
      <c r="D2942"/>
      <c r="E2942"/>
      <c r="F2942"/>
      <c r="G2942"/>
      <c r="H2942"/>
      <c r="I2942"/>
      <c r="J2942"/>
      <c r="K2942"/>
      <c r="L2942"/>
      <c r="M2942"/>
    </row>
    <row r="2943" spans="1:13" ht="16.5">
      <c r="A2943"/>
      <c r="B2943"/>
      <c r="C2943"/>
      <c r="D2943"/>
      <c r="E2943"/>
      <c r="F2943"/>
      <c r="G2943"/>
      <c r="H2943"/>
      <c r="I2943"/>
      <c r="J2943"/>
      <c r="K2943"/>
      <c r="L2943"/>
      <c r="M2943"/>
    </row>
    <row r="2944" spans="1:13" ht="16.5">
      <c r="A2944"/>
      <c r="B2944"/>
      <c r="C2944"/>
      <c r="D2944"/>
      <c r="E2944"/>
      <c r="F2944"/>
      <c r="G2944"/>
      <c r="H2944"/>
      <c r="I2944"/>
      <c r="J2944"/>
      <c r="K2944"/>
      <c r="L2944"/>
      <c r="M2944"/>
    </row>
    <row r="2945" spans="1:13" ht="16.5">
      <c r="A2945"/>
      <c r="B2945"/>
      <c r="C2945"/>
      <c r="D2945"/>
      <c r="E2945"/>
      <c r="F2945"/>
      <c r="G2945"/>
      <c r="H2945"/>
      <c r="I2945"/>
      <c r="J2945"/>
      <c r="K2945"/>
      <c r="L2945"/>
      <c r="M2945"/>
    </row>
    <row r="2946" spans="1:13" ht="16.5">
      <c r="A2946"/>
      <c r="B2946"/>
      <c r="C2946"/>
      <c r="D2946"/>
      <c r="E2946"/>
      <c r="F2946"/>
      <c r="G2946"/>
      <c r="H2946"/>
      <c r="I2946"/>
      <c r="J2946"/>
      <c r="K2946"/>
      <c r="L2946"/>
      <c r="M2946"/>
    </row>
    <row r="2947" spans="1:13" ht="16.5">
      <c r="A2947"/>
      <c r="B2947"/>
      <c r="C2947"/>
      <c r="D2947"/>
      <c r="E2947"/>
      <c r="F2947"/>
      <c r="G2947"/>
      <c r="H2947"/>
      <c r="I2947"/>
      <c r="J2947"/>
      <c r="K2947"/>
      <c r="L2947"/>
      <c r="M2947"/>
    </row>
    <row r="2948" spans="1:13" ht="16.5">
      <c r="A2948"/>
      <c r="B2948"/>
      <c r="C2948"/>
      <c r="D2948"/>
      <c r="E2948"/>
      <c r="F2948"/>
      <c r="G2948"/>
      <c r="H2948"/>
      <c r="I2948"/>
      <c r="J2948"/>
      <c r="K2948"/>
      <c r="L2948"/>
      <c r="M2948"/>
    </row>
    <row r="2949" spans="1:13" ht="16.5">
      <c r="A2949"/>
      <c r="B2949"/>
      <c r="C2949"/>
      <c r="D2949"/>
      <c r="E2949"/>
      <c r="F2949"/>
      <c r="G2949"/>
      <c r="H2949"/>
      <c r="I2949"/>
      <c r="J2949"/>
      <c r="K2949"/>
      <c r="L2949"/>
      <c r="M2949"/>
    </row>
    <row r="2950" spans="1:13" ht="16.5">
      <c r="A2950"/>
      <c r="B2950"/>
      <c r="C2950"/>
      <c r="D2950"/>
      <c r="E2950"/>
      <c r="F2950"/>
      <c r="G2950"/>
      <c r="H2950"/>
      <c r="I2950"/>
      <c r="J2950"/>
      <c r="K2950"/>
      <c r="L2950"/>
      <c r="M2950"/>
    </row>
    <row r="2951" spans="1:13" ht="16.5">
      <c r="A2951"/>
      <c r="B2951"/>
      <c r="C2951"/>
      <c r="D2951"/>
      <c r="E2951"/>
      <c r="F2951"/>
      <c r="G2951"/>
      <c r="H2951"/>
      <c r="I2951"/>
      <c r="J2951"/>
      <c r="K2951"/>
      <c r="L2951"/>
      <c r="M2951"/>
    </row>
    <row r="2952" spans="1:13" ht="16.5">
      <c r="A2952"/>
      <c r="B2952"/>
      <c r="C2952"/>
      <c r="D2952"/>
      <c r="E2952"/>
      <c r="F2952"/>
      <c r="G2952"/>
      <c r="H2952"/>
      <c r="I2952"/>
      <c r="J2952"/>
      <c r="K2952"/>
      <c r="L2952"/>
      <c r="M2952"/>
    </row>
    <row r="2953" spans="1:13" ht="16.5">
      <c r="A2953"/>
      <c r="B2953"/>
      <c r="C2953"/>
      <c r="D2953"/>
      <c r="E2953"/>
      <c r="F2953"/>
      <c r="G2953"/>
      <c r="H2953"/>
      <c r="I2953"/>
      <c r="J2953"/>
      <c r="K2953"/>
      <c r="L2953"/>
      <c r="M2953"/>
    </row>
    <row r="2954" spans="1:13" ht="16.5">
      <c r="A2954"/>
      <c r="B2954"/>
      <c r="C2954"/>
      <c r="D2954"/>
      <c r="E2954"/>
      <c r="F2954"/>
      <c r="G2954"/>
      <c r="H2954"/>
      <c r="I2954"/>
      <c r="J2954"/>
      <c r="K2954"/>
      <c r="L2954"/>
      <c r="M2954"/>
    </row>
    <row r="2955" spans="1:13" ht="16.5">
      <c r="A2955"/>
      <c r="B2955"/>
      <c r="C2955"/>
      <c r="D2955"/>
      <c r="E2955"/>
      <c r="F2955"/>
      <c r="G2955"/>
      <c r="H2955"/>
      <c r="I2955"/>
      <c r="J2955"/>
      <c r="K2955"/>
      <c r="L2955"/>
      <c r="M2955"/>
    </row>
    <row r="2956" spans="1:13" ht="16.5">
      <c r="A2956"/>
      <c r="B2956"/>
      <c r="C2956"/>
      <c r="D2956"/>
      <c r="E2956"/>
      <c r="F2956"/>
      <c r="G2956"/>
      <c r="H2956"/>
      <c r="I2956"/>
      <c r="J2956"/>
      <c r="K2956"/>
      <c r="L2956"/>
      <c r="M2956"/>
    </row>
    <row r="2957" spans="1:13" ht="16.5">
      <c r="A2957"/>
      <c r="B2957"/>
      <c r="C2957"/>
      <c r="D2957"/>
      <c r="E2957"/>
      <c r="F2957"/>
      <c r="G2957"/>
      <c r="H2957"/>
      <c r="I2957"/>
      <c r="J2957"/>
      <c r="K2957"/>
      <c r="L2957"/>
      <c r="M2957"/>
    </row>
    <row r="2958" spans="1:13" ht="16.5">
      <c r="A2958"/>
      <c r="B2958"/>
      <c r="C2958"/>
      <c r="D2958"/>
      <c r="E2958"/>
      <c r="F2958"/>
      <c r="G2958"/>
      <c r="H2958"/>
      <c r="I2958"/>
      <c r="J2958"/>
      <c r="K2958"/>
      <c r="L2958"/>
      <c r="M2958"/>
    </row>
    <row r="2959" spans="1:13" ht="16.5">
      <c r="A2959"/>
      <c r="B2959"/>
      <c r="C2959"/>
      <c r="D2959"/>
      <c r="E2959"/>
      <c r="F2959"/>
      <c r="G2959"/>
      <c r="H2959"/>
      <c r="I2959"/>
      <c r="J2959"/>
      <c r="K2959"/>
      <c r="L2959"/>
      <c r="M2959"/>
    </row>
    <row r="2960" spans="1:13" ht="16.5">
      <c r="A2960"/>
      <c r="B2960"/>
      <c r="C2960"/>
      <c r="D2960"/>
      <c r="E2960"/>
      <c r="F2960"/>
      <c r="G2960"/>
      <c r="H2960"/>
      <c r="I2960"/>
      <c r="J2960"/>
      <c r="K2960"/>
      <c r="L2960"/>
      <c r="M2960"/>
    </row>
    <row r="2961" spans="1:13" ht="16.5">
      <c r="A2961"/>
      <c r="B2961"/>
      <c r="C2961"/>
      <c r="D2961"/>
      <c r="E2961"/>
      <c r="F2961"/>
      <c r="G2961"/>
      <c r="H2961"/>
      <c r="I2961"/>
      <c r="J2961"/>
      <c r="K2961"/>
      <c r="L2961"/>
      <c r="M2961"/>
    </row>
    <row r="2962" spans="1:13" ht="16.5">
      <c r="A2962"/>
      <c r="B2962"/>
      <c r="C2962"/>
      <c r="D2962"/>
      <c r="E2962"/>
      <c r="F2962"/>
      <c r="G2962"/>
      <c r="H2962"/>
      <c r="I2962"/>
      <c r="J2962"/>
      <c r="K2962"/>
      <c r="L2962"/>
      <c r="M2962"/>
    </row>
    <row r="2963" spans="1:13" ht="16.5">
      <c r="A2963"/>
      <c r="B2963"/>
      <c r="C2963"/>
      <c r="D2963"/>
      <c r="E2963"/>
      <c r="F2963"/>
      <c r="G2963"/>
      <c r="H2963"/>
      <c r="I2963"/>
      <c r="J2963"/>
      <c r="K2963"/>
      <c r="L2963"/>
      <c r="M2963"/>
    </row>
    <row r="2964" spans="1:13" ht="16.5">
      <c r="A2964"/>
      <c r="B2964"/>
      <c r="C2964"/>
      <c r="D2964"/>
      <c r="E2964"/>
      <c r="F2964"/>
      <c r="G2964"/>
      <c r="H2964"/>
      <c r="I2964"/>
      <c r="J2964"/>
      <c r="K2964"/>
      <c r="L2964"/>
      <c r="M2964"/>
    </row>
    <row r="2965" spans="1:13" ht="16.5">
      <c r="A2965"/>
      <c r="B2965"/>
      <c r="C2965"/>
      <c r="D2965"/>
      <c r="E2965"/>
      <c r="F2965"/>
      <c r="G2965"/>
      <c r="H2965"/>
      <c r="I2965"/>
      <c r="J2965"/>
      <c r="K2965"/>
      <c r="L2965"/>
      <c r="M2965"/>
    </row>
    <row r="2966" spans="1:13" ht="16.5">
      <c r="A2966"/>
      <c r="B2966"/>
      <c r="C2966"/>
      <c r="D2966"/>
      <c r="E2966"/>
      <c r="F2966"/>
      <c r="G2966"/>
      <c r="H2966"/>
      <c r="I2966"/>
      <c r="J2966"/>
      <c r="K2966"/>
      <c r="L2966"/>
      <c r="M2966"/>
    </row>
    <row r="2967" spans="1:13" ht="16.5">
      <c r="A2967"/>
      <c r="B2967"/>
      <c r="C2967"/>
      <c r="D2967"/>
      <c r="E2967"/>
      <c r="F2967"/>
      <c r="G2967"/>
      <c r="H2967"/>
      <c r="I2967"/>
      <c r="J2967"/>
      <c r="K2967"/>
      <c r="L2967"/>
      <c r="M2967"/>
    </row>
    <row r="2968" spans="1:13" ht="16.5">
      <c r="A2968"/>
      <c r="B2968"/>
      <c r="C2968"/>
      <c r="D2968"/>
      <c r="E2968"/>
      <c r="F2968"/>
      <c r="G2968"/>
      <c r="H2968"/>
      <c r="I2968"/>
      <c r="J2968"/>
      <c r="K2968"/>
      <c r="L2968"/>
      <c r="M2968"/>
    </row>
    <row r="2969" spans="1:13" ht="16.5">
      <c r="A2969"/>
      <c r="B2969"/>
      <c r="C2969"/>
      <c r="D2969"/>
      <c r="E2969"/>
      <c r="F2969"/>
      <c r="G2969"/>
      <c r="H2969"/>
      <c r="I2969"/>
      <c r="J2969"/>
      <c r="K2969"/>
      <c r="L2969"/>
      <c r="M2969"/>
    </row>
    <row r="2970" spans="1:13" ht="16.5">
      <c r="A2970"/>
      <c r="B2970"/>
      <c r="C2970"/>
      <c r="D2970"/>
      <c r="E2970"/>
      <c r="F2970"/>
      <c r="G2970"/>
      <c r="H2970"/>
      <c r="I2970"/>
      <c r="J2970"/>
      <c r="K2970"/>
      <c r="L2970"/>
      <c r="M2970"/>
    </row>
    <row r="2971" spans="1:13" ht="16.5">
      <c r="A2971"/>
      <c r="B2971"/>
      <c r="C2971"/>
      <c r="D2971"/>
      <c r="E2971"/>
      <c r="F2971"/>
      <c r="G2971"/>
      <c r="H2971"/>
      <c r="I2971"/>
      <c r="J2971"/>
      <c r="K2971"/>
      <c r="L2971"/>
      <c r="M2971"/>
    </row>
    <row r="2972" spans="1:13" ht="16.5">
      <c r="A2972"/>
      <c r="B2972"/>
      <c r="C2972"/>
      <c r="D2972"/>
      <c r="E2972"/>
      <c r="F2972"/>
      <c r="G2972"/>
      <c r="H2972"/>
      <c r="I2972"/>
      <c r="J2972"/>
      <c r="K2972"/>
      <c r="L2972"/>
      <c r="M2972"/>
    </row>
    <row r="2973" spans="1:13" ht="16.5">
      <c r="A2973"/>
      <c r="B2973"/>
      <c r="C2973"/>
      <c r="D2973"/>
      <c r="E2973"/>
      <c r="F2973"/>
      <c r="G2973"/>
      <c r="H2973"/>
      <c r="I2973"/>
      <c r="J2973"/>
      <c r="K2973"/>
      <c r="L2973"/>
      <c r="M2973"/>
    </row>
    <row r="2974" spans="1:13" ht="16.5">
      <c r="A2974"/>
      <c r="B2974"/>
      <c r="C2974"/>
      <c r="D2974"/>
      <c r="E2974"/>
      <c r="F2974"/>
      <c r="G2974"/>
      <c r="H2974"/>
      <c r="I2974"/>
      <c r="J2974"/>
      <c r="K2974"/>
      <c r="L2974"/>
      <c r="M2974"/>
    </row>
    <row r="2975" spans="1:13" ht="16.5">
      <c r="A2975"/>
      <c r="B2975"/>
      <c r="C2975"/>
      <c r="D2975"/>
      <c r="E2975"/>
      <c r="F2975"/>
      <c r="G2975"/>
      <c r="H2975"/>
      <c r="I2975"/>
      <c r="J2975"/>
      <c r="K2975"/>
      <c r="L2975"/>
      <c r="M2975"/>
    </row>
    <row r="2976" spans="1:13" ht="16.5">
      <c r="A2976"/>
      <c r="B2976"/>
      <c r="C2976"/>
      <c r="D2976"/>
      <c r="E2976"/>
      <c r="F2976"/>
      <c r="G2976"/>
      <c r="H2976"/>
      <c r="I2976"/>
      <c r="J2976"/>
      <c r="K2976"/>
      <c r="L2976"/>
      <c r="M2976"/>
    </row>
    <row r="2977" spans="1:13" ht="16.5">
      <c r="A2977"/>
      <c r="B2977"/>
      <c r="C2977"/>
      <c r="D2977"/>
      <c r="E2977"/>
      <c r="F2977"/>
      <c r="G2977"/>
      <c r="H2977"/>
      <c r="I2977"/>
      <c r="J2977"/>
      <c r="K2977"/>
      <c r="L2977"/>
      <c r="M2977"/>
    </row>
    <row r="2978" spans="1:13" ht="16.5">
      <c r="A2978"/>
      <c r="B2978"/>
      <c r="C2978"/>
      <c r="D2978"/>
      <c r="E2978"/>
      <c r="F2978"/>
      <c r="G2978"/>
      <c r="H2978"/>
      <c r="I2978"/>
      <c r="J2978"/>
      <c r="K2978"/>
      <c r="L2978"/>
      <c r="M2978"/>
    </row>
    <row r="2979" spans="1:13" ht="16.5">
      <c r="A2979"/>
      <c r="B2979"/>
      <c r="C2979"/>
      <c r="D2979"/>
      <c r="E2979"/>
      <c r="F2979"/>
      <c r="G2979"/>
      <c r="H2979"/>
      <c r="I2979"/>
      <c r="J2979"/>
      <c r="K2979"/>
      <c r="L2979"/>
      <c r="M2979"/>
    </row>
    <row r="2980" spans="1:13" ht="16.5">
      <c r="A2980"/>
      <c r="B2980"/>
      <c r="C2980"/>
      <c r="D2980"/>
      <c r="E2980"/>
      <c r="F2980"/>
      <c r="G2980"/>
      <c r="H2980"/>
      <c r="I2980"/>
      <c r="J2980"/>
      <c r="K2980"/>
      <c r="L2980"/>
      <c r="M2980"/>
    </row>
    <row r="2981" spans="1:13" ht="16.5">
      <c r="A2981"/>
      <c r="B2981"/>
      <c r="C2981"/>
      <c r="D2981"/>
      <c r="E2981"/>
      <c r="F2981"/>
      <c r="G2981"/>
      <c r="H2981"/>
      <c r="I2981"/>
      <c r="J2981"/>
      <c r="K2981"/>
      <c r="L2981"/>
      <c r="M2981"/>
    </row>
    <row r="2982" spans="1:13" ht="16.5">
      <c r="A2982"/>
      <c r="B2982"/>
      <c r="C2982"/>
      <c r="D2982"/>
      <c r="E2982"/>
      <c r="F2982"/>
      <c r="G2982"/>
      <c r="H2982"/>
      <c r="I2982"/>
      <c r="J2982"/>
      <c r="K2982"/>
      <c r="L2982"/>
      <c r="M2982"/>
    </row>
    <row r="2983" spans="1:13" ht="16.5">
      <c r="A2983"/>
      <c r="B2983"/>
      <c r="C2983"/>
      <c r="D2983"/>
      <c r="E2983"/>
      <c r="F2983"/>
      <c r="G2983"/>
      <c r="H2983"/>
      <c r="I2983"/>
      <c r="J2983"/>
      <c r="K2983"/>
      <c r="L2983"/>
      <c r="M2983"/>
    </row>
    <row r="2984" spans="1:13" ht="16.5">
      <c r="A2984"/>
      <c r="B2984"/>
      <c r="C2984"/>
      <c r="D2984"/>
      <c r="E2984"/>
      <c r="F2984"/>
      <c r="G2984"/>
      <c r="H2984"/>
      <c r="I2984"/>
      <c r="J2984"/>
      <c r="K2984"/>
      <c r="L2984"/>
      <c r="M2984"/>
    </row>
    <row r="2985" spans="1:13" ht="16.5">
      <c r="A2985"/>
      <c r="B2985"/>
      <c r="C2985"/>
      <c r="D2985"/>
      <c r="E2985"/>
      <c r="F2985"/>
      <c r="G2985"/>
      <c r="H2985"/>
      <c r="I2985"/>
      <c r="J2985"/>
      <c r="K2985"/>
      <c r="L2985"/>
      <c r="M2985"/>
    </row>
    <row r="2986" spans="1:13" ht="16.5">
      <c r="A2986"/>
      <c r="B2986"/>
      <c r="C2986"/>
      <c r="D2986"/>
      <c r="E2986"/>
      <c r="F2986"/>
      <c r="G2986"/>
      <c r="H2986"/>
      <c r="I2986"/>
      <c r="J2986"/>
      <c r="K2986"/>
      <c r="L2986"/>
      <c r="M2986"/>
    </row>
    <row r="2987" spans="1:13" ht="16.5">
      <c r="A2987"/>
      <c r="B2987"/>
      <c r="C2987"/>
      <c r="D2987"/>
      <c r="E2987"/>
      <c r="F2987"/>
      <c r="G2987"/>
      <c r="H2987"/>
      <c r="I2987"/>
      <c r="J2987"/>
      <c r="K2987"/>
      <c r="L2987"/>
      <c r="M2987"/>
    </row>
    <row r="2988" spans="1:13" ht="16.5">
      <c r="A2988"/>
      <c r="B2988"/>
      <c r="C2988"/>
      <c r="D2988"/>
      <c r="E2988"/>
      <c r="F2988"/>
      <c r="G2988"/>
      <c r="H2988"/>
      <c r="I2988"/>
      <c r="J2988"/>
      <c r="K2988"/>
      <c r="L2988"/>
      <c r="M2988"/>
    </row>
    <row r="2989" spans="1:13" ht="16.5">
      <c r="A2989"/>
      <c r="B2989"/>
      <c r="C2989"/>
      <c r="D2989"/>
      <c r="E2989"/>
      <c r="F2989"/>
      <c r="G2989"/>
      <c r="H2989"/>
      <c r="I2989"/>
      <c r="J2989"/>
      <c r="K2989"/>
      <c r="L2989"/>
      <c r="M2989"/>
    </row>
    <row r="2990" spans="1:13" ht="16.5">
      <c r="A2990"/>
      <c r="B2990"/>
      <c r="C2990"/>
      <c r="D2990"/>
      <c r="E2990"/>
      <c r="F2990"/>
      <c r="G2990"/>
      <c r="H2990"/>
      <c r="I2990"/>
      <c r="J2990"/>
      <c r="K2990"/>
      <c r="L2990"/>
      <c r="M2990"/>
    </row>
    <row r="2991" spans="1:13" ht="16.5">
      <c r="A2991"/>
      <c r="B2991"/>
      <c r="C2991"/>
      <c r="D2991"/>
      <c r="E2991"/>
      <c r="F2991"/>
      <c r="G2991"/>
      <c r="H2991"/>
      <c r="I2991"/>
      <c r="J2991"/>
      <c r="K2991"/>
      <c r="L2991"/>
      <c r="M2991"/>
    </row>
    <row r="2992" spans="1:13" ht="16.5">
      <c r="A2992"/>
      <c r="B2992"/>
      <c r="C2992"/>
      <c r="D2992"/>
      <c r="E2992"/>
      <c r="F2992"/>
      <c r="G2992"/>
      <c r="H2992"/>
      <c r="I2992"/>
      <c r="J2992"/>
      <c r="K2992"/>
      <c r="L2992"/>
      <c r="M2992"/>
    </row>
    <row r="2993" spans="1:13" ht="16.5">
      <c r="A2993"/>
      <c r="B2993"/>
      <c r="C2993"/>
      <c r="D2993"/>
      <c r="E2993"/>
      <c r="F2993"/>
      <c r="G2993"/>
      <c r="H2993"/>
      <c r="I2993"/>
      <c r="J2993"/>
      <c r="K2993"/>
      <c r="L2993"/>
      <c r="M2993"/>
    </row>
    <row r="2994" spans="1:13" ht="16.5">
      <c r="A2994"/>
      <c r="B2994"/>
      <c r="C2994"/>
      <c r="D2994"/>
      <c r="E2994"/>
      <c r="F2994"/>
      <c r="G2994"/>
      <c r="H2994"/>
      <c r="I2994"/>
      <c r="J2994"/>
      <c r="K2994"/>
      <c r="L2994"/>
      <c r="M2994"/>
    </row>
    <row r="2995" spans="1:13" ht="16.5">
      <c r="A2995"/>
      <c r="B2995"/>
      <c r="C2995"/>
      <c r="D2995"/>
      <c r="E2995"/>
      <c r="F2995"/>
      <c r="G2995"/>
      <c r="H2995"/>
      <c r="I2995"/>
      <c r="J2995"/>
      <c r="K2995"/>
      <c r="L2995"/>
      <c r="M2995"/>
    </row>
    <row r="2996" spans="1:13" ht="16.5">
      <c r="A2996"/>
      <c r="B2996"/>
      <c r="C2996"/>
      <c r="D2996"/>
      <c r="E2996"/>
      <c r="F2996"/>
      <c r="G2996"/>
      <c r="H2996"/>
      <c r="I2996"/>
      <c r="J2996"/>
      <c r="K2996"/>
      <c r="L2996"/>
      <c r="M2996"/>
    </row>
    <row r="2997" spans="1:13" ht="16.5">
      <c r="A2997"/>
      <c r="B2997"/>
      <c r="C2997"/>
      <c r="D2997"/>
      <c r="E2997"/>
      <c r="F2997"/>
      <c r="G2997"/>
      <c r="H2997"/>
      <c r="I2997"/>
      <c r="J2997"/>
      <c r="K2997"/>
      <c r="L2997"/>
      <c r="M2997"/>
    </row>
    <row r="2998" spans="1:13" ht="16.5">
      <c r="A2998"/>
      <c r="B2998"/>
      <c r="C2998"/>
      <c r="D2998"/>
      <c r="E2998"/>
      <c r="F2998"/>
      <c r="G2998"/>
      <c r="H2998"/>
      <c r="I2998"/>
      <c r="J2998"/>
      <c r="K2998"/>
      <c r="L2998"/>
      <c r="M2998"/>
    </row>
    <row r="2999" spans="1:13" ht="16.5">
      <c r="A2999"/>
      <c r="B2999"/>
      <c r="C2999"/>
      <c r="D2999"/>
      <c r="E2999"/>
      <c r="F2999"/>
      <c r="G2999"/>
      <c r="H2999"/>
      <c r="I2999"/>
      <c r="J2999"/>
      <c r="K2999"/>
      <c r="L2999"/>
      <c r="M2999"/>
    </row>
    <row r="3000" spans="1:13" ht="16.5">
      <c r="A3000"/>
      <c r="B3000"/>
      <c r="C3000"/>
      <c r="D3000"/>
      <c r="E3000"/>
      <c r="F3000"/>
      <c r="G3000"/>
      <c r="H3000"/>
      <c r="I3000"/>
      <c r="J3000"/>
      <c r="K3000"/>
      <c r="L3000"/>
      <c r="M3000"/>
    </row>
    <row r="3001" spans="1:13" ht="16.5">
      <c r="A3001"/>
      <c r="B3001"/>
      <c r="C3001"/>
      <c r="D3001"/>
      <c r="E3001"/>
      <c r="F3001"/>
      <c r="G3001"/>
      <c r="H3001"/>
      <c r="I3001"/>
      <c r="J3001"/>
      <c r="K3001"/>
      <c r="L3001"/>
      <c r="M3001"/>
    </row>
    <row r="3002" spans="1:13" ht="16.5">
      <c r="A3002"/>
      <c r="B3002"/>
      <c r="C3002"/>
      <c r="D3002"/>
      <c r="E3002"/>
      <c r="F3002"/>
      <c r="G3002"/>
      <c r="H3002"/>
      <c r="I3002"/>
      <c r="J3002"/>
      <c r="K3002"/>
      <c r="L3002"/>
      <c r="M3002"/>
    </row>
    <row r="3003" spans="1:13" ht="16.5">
      <c r="A3003"/>
      <c r="B3003"/>
      <c r="C3003"/>
      <c r="D3003"/>
      <c r="E3003"/>
      <c r="F3003"/>
      <c r="G3003"/>
      <c r="H3003"/>
      <c r="I3003"/>
      <c r="J3003"/>
      <c r="K3003"/>
      <c r="L3003"/>
      <c r="M3003"/>
    </row>
    <row r="3004" spans="1:13" ht="16.5">
      <c r="A3004"/>
      <c r="B3004"/>
      <c r="C3004"/>
      <c r="D3004"/>
      <c r="E3004"/>
      <c r="F3004"/>
      <c r="G3004"/>
      <c r="H3004"/>
      <c r="I3004"/>
      <c r="J3004"/>
      <c r="K3004"/>
      <c r="L3004"/>
      <c r="M3004"/>
    </row>
    <row r="3005" spans="1:13" ht="16.5">
      <c r="A3005"/>
      <c r="B3005"/>
      <c r="C3005"/>
      <c r="D3005"/>
      <c r="E3005"/>
      <c r="F3005"/>
      <c r="G3005"/>
      <c r="H3005"/>
      <c r="I3005"/>
      <c r="J3005"/>
      <c r="K3005"/>
      <c r="L3005"/>
      <c r="M3005"/>
    </row>
    <row r="3006" spans="1:13" ht="16.5">
      <c r="A3006"/>
      <c r="B3006"/>
      <c r="C3006"/>
      <c r="D3006"/>
      <c r="E3006"/>
      <c r="F3006"/>
      <c r="G3006"/>
      <c r="H3006"/>
      <c r="I3006"/>
      <c r="J3006"/>
      <c r="K3006"/>
      <c r="L3006"/>
      <c r="M3006"/>
    </row>
    <row r="3007" spans="1:13" ht="16.5">
      <c r="A3007"/>
      <c r="B3007"/>
      <c r="C3007"/>
      <c r="D3007"/>
      <c r="E3007"/>
      <c r="F3007"/>
      <c r="G3007"/>
      <c r="H3007"/>
      <c r="I3007"/>
      <c r="J3007"/>
      <c r="K3007"/>
      <c r="L3007"/>
      <c r="M3007"/>
    </row>
    <row r="3008" spans="1:13" ht="16.5">
      <c r="A3008"/>
      <c r="B3008"/>
      <c r="C3008"/>
      <c r="D3008"/>
      <c r="E3008"/>
      <c r="F3008"/>
      <c r="G3008"/>
      <c r="H3008"/>
      <c r="I3008"/>
      <c r="J3008"/>
      <c r="K3008"/>
      <c r="L3008"/>
      <c r="M3008"/>
    </row>
    <row r="3009" spans="1:13" ht="16.5">
      <c r="A3009"/>
      <c r="B3009"/>
      <c r="C3009"/>
      <c r="D3009"/>
      <c r="E3009"/>
      <c r="F3009"/>
      <c r="G3009"/>
      <c r="H3009"/>
      <c r="I3009"/>
      <c r="J3009"/>
      <c r="K3009"/>
      <c r="L3009"/>
      <c r="M3009"/>
    </row>
    <row r="3010" spans="1:13" ht="16.5">
      <c r="A3010"/>
      <c r="B3010"/>
      <c r="C3010"/>
      <c r="D3010"/>
      <c r="E3010"/>
      <c r="F3010"/>
      <c r="G3010"/>
      <c r="H3010"/>
      <c r="I3010"/>
      <c r="J3010"/>
      <c r="K3010"/>
      <c r="L3010"/>
      <c r="M3010"/>
    </row>
    <row r="3011" spans="1:13" ht="16.5">
      <c r="A3011"/>
      <c r="B3011"/>
      <c r="C3011"/>
      <c r="D3011"/>
      <c r="E3011"/>
      <c r="F3011"/>
      <c r="G3011"/>
      <c r="H3011"/>
      <c r="I3011"/>
      <c r="J3011"/>
      <c r="K3011"/>
      <c r="L3011"/>
      <c r="M3011"/>
    </row>
    <row r="3012" spans="1:13" ht="16.5">
      <c r="A3012"/>
      <c r="B3012"/>
      <c r="C3012"/>
      <c r="D3012"/>
      <c r="E3012"/>
      <c r="F3012"/>
      <c r="G3012"/>
      <c r="H3012"/>
      <c r="I3012"/>
      <c r="J3012"/>
      <c r="K3012"/>
      <c r="L3012"/>
      <c r="M3012"/>
    </row>
    <row r="3013" spans="1:13" ht="16.5">
      <c r="A3013"/>
      <c r="B3013"/>
      <c r="C3013"/>
      <c r="D3013"/>
      <c r="E3013"/>
      <c r="F3013"/>
      <c r="G3013"/>
      <c r="H3013"/>
      <c r="I3013"/>
      <c r="J3013"/>
      <c r="K3013"/>
      <c r="L3013"/>
      <c r="M3013"/>
    </row>
    <row r="3014" spans="1:13" ht="16.5">
      <c r="A3014"/>
      <c r="B3014"/>
      <c r="C3014"/>
      <c r="D3014"/>
      <c r="E3014"/>
      <c r="F3014"/>
      <c r="G3014"/>
      <c r="H3014"/>
      <c r="I3014"/>
      <c r="J3014"/>
      <c r="K3014"/>
      <c r="L3014"/>
      <c r="M3014"/>
    </row>
    <row r="3015" spans="1:13" ht="16.5">
      <c r="A3015"/>
      <c r="B3015"/>
      <c r="C3015"/>
      <c r="D3015"/>
      <c r="E3015"/>
      <c r="F3015"/>
      <c r="G3015"/>
      <c r="H3015"/>
      <c r="I3015"/>
      <c r="J3015"/>
      <c r="K3015"/>
      <c r="L3015"/>
      <c r="M3015"/>
    </row>
    <row r="3016" spans="1:13" ht="16.5">
      <c r="A3016"/>
      <c r="B3016"/>
      <c r="C3016"/>
      <c r="D3016"/>
      <c r="E3016"/>
      <c r="F3016"/>
      <c r="G3016"/>
      <c r="H3016"/>
      <c r="I3016"/>
      <c r="J3016"/>
      <c r="K3016"/>
      <c r="L3016"/>
      <c r="M3016"/>
    </row>
    <row r="3017" spans="1:13" ht="16.5">
      <c r="A3017"/>
      <c r="B3017"/>
      <c r="C3017"/>
      <c r="D3017"/>
      <c r="E3017"/>
      <c r="F3017"/>
      <c r="G3017"/>
      <c r="H3017"/>
      <c r="I3017"/>
      <c r="J3017"/>
      <c r="K3017"/>
      <c r="L3017"/>
      <c r="M3017"/>
    </row>
    <row r="3018" spans="1:13" ht="16.5">
      <c r="A3018"/>
      <c r="B3018"/>
      <c r="C3018"/>
      <c r="D3018"/>
      <c r="E3018"/>
      <c r="F3018"/>
      <c r="G3018"/>
      <c r="H3018"/>
      <c r="I3018"/>
      <c r="J3018"/>
      <c r="K3018"/>
      <c r="L3018"/>
      <c r="M3018"/>
    </row>
    <row r="3019" spans="1:13" ht="16.5">
      <c r="A3019"/>
      <c r="B3019"/>
      <c r="C3019"/>
      <c r="D3019"/>
      <c r="E3019"/>
      <c r="F3019"/>
      <c r="G3019"/>
      <c r="H3019"/>
      <c r="I3019"/>
      <c r="J3019"/>
      <c r="K3019"/>
      <c r="L3019"/>
      <c r="M3019"/>
    </row>
    <row r="3020" spans="1:13" ht="16.5">
      <c r="A3020"/>
      <c r="B3020"/>
      <c r="C3020"/>
      <c r="D3020"/>
      <c r="E3020"/>
      <c r="F3020"/>
      <c r="G3020"/>
      <c r="H3020"/>
      <c r="I3020"/>
      <c r="J3020"/>
      <c r="K3020"/>
      <c r="L3020"/>
      <c r="M3020"/>
    </row>
    <row r="3021" spans="1:13" ht="16.5">
      <c r="A3021"/>
      <c r="B3021"/>
      <c r="C3021"/>
      <c r="D3021"/>
      <c r="E3021"/>
      <c r="F3021"/>
      <c r="G3021"/>
      <c r="H3021"/>
      <c r="I3021"/>
      <c r="J3021"/>
      <c r="K3021"/>
      <c r="L3021"/>
      <c r="M3021"/>
    </row>
    <row r="3022" spans="1:13" ht="16.5">
      <c r="A3022"/>
      <c r="B3022"/>
      <c r="C3022"/>
      <c r="D3022"/>
      <c r="E3022"/>
      <c r="F3022"/>
      <c r="G3022"/>
      <c r="H3022"/>
      <c r="I3022"/>
      <c r="J3022"/>
      <c r="K3022"/>
      <c r="L3022"/>
      <c r="M3022"/>
    </row>
    <row r="3023" spans="1:13" ht="16.5">
      <c r="A3023"/>
      <c r="B3023"/>
      <c r="C3023"/>
      <c r="D3023"/>
      <c r="E3023"/>
      <c r="F3023"/>
      <c r="G3023"/>
      <c r="H3023"/>
      <c r="I3023"/>
      <c r="J3023"/>
      <c r="K3023"/>
      <c r="L3023"/>
      <c r="M3023"/>
    </row>
    <row r="3024" spans="1:13" ht="16.5">
      <c r="A3024"/>
      <c r="B3024"/>
      <c r="C3024"/>
      <c r="D3024"/>
      <c r="E3024"/>
      <c r="F3024"/>
      <c r="G3024"/>
      <c r="H3024"/>
      <c r="I3024"/>
      <c r="J3024"/>
      <c r="K3024"/>
      <c r="L3024"/>
      <c r="M3024"/>
    </row>
    <row r="3025" spans="1:13" ht="16.5">
      <c r="A3025"/>
      <c r="B3025"/>
      <c r="C3025"/>
      <c r="D3025"/>
      <c r="E3025"/>
      <c r="F3025"/>
      <c r="G3025"/>
      <c r="H3025"/>
      <c r="I3025"/>
      <c r="J3025"/>
      <c r="K3025"/>
      <c r="L3025"/>
      <c r="M3025"/>
    </row>
    <row r="3026" spans="1:13" ht="16.5">
      <c r="A3026"/>
      <c r="B3026"/>
      <c r="C3026"/>
      <c r="D3026"/>
      <c r="E3026"/>
      <c r="F3026"/>
      <c r="G3026"/>
      <c r="H3026"/>
      <c r="I3026"/>
      <c r="J3026"/>
      <c r="K3026"/>
      <c r="L3026"/>
      <c r="M3026"/>
    </row>
    <row r="3027" spans="1:13" ht="16.5">
      <c r="A3027"/>
      <c r="B3027"/>
      <c r="C3027"/>
      <c r="D3027"/>
      <c r="E3027"/>
      <c r="F3027"/>
      <c r="G3027"/>
      <c r="H3027"/>
      <c r="I3027"/>
      <c r="J3027"/>
      <c r="K3027"/>
      <c r="L3027"/>
      <c r="M3027"/>
    </row>
    <row r="3028" spans="1:13" ht="16.5">
      <c r="A3028"/>
      <c r="B3028"/>
      <c r="C3028"/>
      <c r="D3028"/>
      <c r="E3028"/>
      <c r="F3028"/>
      <c r="G3028"/>
      <c r="H3028"/>
      <c r="I3028"/>
      <c r="J3028"/>
      <c r="K3028"/>
      <c r="L3028"/>
      <c r="M3028"/>
    </row>
    <row r="3029" spans="1:13" ht="16.5">
      <c r="A3029"/>
      <c r="B3029"/>
      <c r="C3029"/>
      <c r="D3029"/>
      <c r="E3029"/>
      <c r="F3029"/>
      <c r="G3029"/>
      <c r="H3029"/>
      <c r="I3029"/>
      <c r="J3029"/>
      <c r="K3029"/>
      <c r="L3029"/>
      <c r="M3029"/>
    </row>
    <row r="3030" spans="1:13" ht="16.5">
      <c r="A3030"/>
      <c r="B3030"/>
      <c r="C3030"/>
      <c r="D3030"/>
      <c r="E3030"/>
      <c r="F3030"/>
      <c r="G3030"/>
      <c r="H3030"/>
      <c r="I3030"/>
      <c r="J3030"/>
      <c r="K3030"/>
      <c r="L3030"/>
      <c r="M3030"/>
    </row>
    <row r="3031" spans="1:13" ht="16.5">
      <c r="A3031"/>
      <c r="B3031"/>
      <c r="C3031"/>
      <c r="D3031"/>
      <c r="E3031"/>
      <c r="F3031"/>
      <c r="G3031"/>
      <c r="H3031"/>
      <c r="I3031"/>
      <c r="J3031"/>
      <c r="K3031"/>
      <c r="L3031"/>
      <c r="M3031"/>
    </row>
    <row r="3032" spans="1:13" ht="16.5">
      <c r="A3032"/>
      <c r="B3032"/>
      <c r="C3032"/>
      <c r="D3032"/>
      <c r="E3032"/>
      <c r="F3032"/>
      <c r="G3032"/>
      <c r="H3032"/>
      <c r="I3032"/>
      <c r="J3032"/>
      <c r="K3032"/>
      <c r="L3032"/>
      <c r="M3032"/>
    </row>
    <row r="3033" spans="1:13" ht="16.5">
      <c r="A3033"/>
      <c r="B3033"/>
      <c r="C3033"/>
      <c r="D3033"/>
      <c r="E3033"/>
      <c r="F3033"/>
      <c r="G3033"/>
      <c r="H3033"/>
      <c r="I3033"/>
      <c r="J3033"/>
      <c r="K3033"/>
      <c r="L3033"/>
      <c r="M3033"/>
    </row>
    <row r="3034" spans="1:13" ht="16.5">
      <c r="A3034"/>
      <c r="B3034"/>
      <c r="C3034"/>
      <c r="D3034"/>
      <c r="E3034"/>
      <c r="F3034"/>
      <c r="G3034"/>
      <c r="H3034"/>
      <c r="I3034"/>
      <c r="J3034"/>
      <c r="K3034"/>
      <c r="L3034"/>
      <c r="M3034"/>
    </row>
    <row r="3035" spans="1:13" ht="16.5">
      <c r="A3035"/>
      <c r="B3035"/>
      <c r="C3035"/>
      <c r="D3035"/>
      <c r="E3035"/>
      <c r="F3035"/>
      <c r="G3035"/>
      <c r="H3035"/>
      <c r="I3035"/>
      <c r="J3035"/>
      <c r="K3035"/>
      <c r="L3035"/>
      <c r="M3035"/>
    </row>
    <row r="3036" spans="1:13" ht="16.5">
      <c r="A3036"/>
      <c r="B3036"/>
      <c r="C3036"/>
      <c r="D3036"/>
      <c r="E3036"/>
      <c r="F3036"/>
      <c r="G3036"/>
      <c r="H3036"/>
      <c r="I3036"/>
      <c r="J3036"/>
      <c r="K3036"/>
      <c r="L3036"/>
      <c r="M3036"/>
    </row>
    <row r="3037" spans="1:13" ht="16.5">
      <c r="A3037"/>
      <c r="B3037"/>
      <c r="C3037"/>
      <c r="D3037"/>
      <c r="E3037"/>
      <c r="F3037"/>
      <c r="G3037"/>
      <c r="H3037"/>
      <c r="I3037"/>
      <c r="J3037"/>
      <c r="K3037"/>
      <c r="L3037"/>
      <c r="M3037"/>
    </row>
    <row r="3038" spans="1:13" ht="16.5">
      <c r="A3038"/>
      <c r="B3038"/>
      <c r="C3038"/>
      <c r="D3038"/>
      <c r="E3038"/>
      <c r="F3038"/>
      <c r="G3038"/>
      <c r="H3038"/>
      <c r="I3038"/>
      <c r="J3038"/>
      <c r="K3038"/>
      <c r="L3038"/>
      <c r="M3038"/>
    </row>
    <row r="3039" spans="1:13" ht="16.5">
      <c r="A3039"/>
      <c r="B3039"/>
      <c r="C3039"/>
      <c r="D3039"/>
      <c r="E3039"/>
      <c r="F3039"/>
      <c r="G3039"/>
      <c r="H3039"/>
      <c r="I3039"/>
      <c r="J3039"/>
      <c r="K3039"/>
      <c r="L3039"/>
      <c r="M3039"/>
    </row>
    <row r="3040" spans="1:13" ht="16.5">
      <c r="A3040"/>
      <c r="B3040"/>
      <c r="C3040"/>
      <c r="D3040"/>
      <c r="E3040"/>
      <c r="F3040"/>
      <c r="G3040"/>
      <c r="H3040"/>
      <c r="I3040"/>
      <c r="J3040"/>
      <c r="K3040"/>
      <c r="L3040"/>
      <c r="M3040"/>
    </row>
    <row r="3041" spans="1:13" ht="16.5">
      <c r="A3041"/>
      <c r="B3041"/>
      <c r="C3041"/>
      <c r="D3041"/>
      <c r="E3041"/>
      <c r="F3041"/>
      <c r="G3041"/>
      <c r="H3041"/>
      <c r="I3041"/>
      <c r="J3041"/>
      <c r="K3041"/>
      <c r="L3041"/>
      <c r="M3041"/>
    </row>
    <row r="3042" spans="1:13" ht="16.5">
      <c r="A3042"/>
      <c r="B3042"/>
      <c r="C3042"/>
      <c r="D3042"/>
      <c r="E3042"/>
      <c r="F3042"/>
      <c r="G3042"/>
      <c r="H3042"/>
      <c r="I3042"/>
      <c r="J3042"/>
      <c r="K3042"/>
      <c r="L3042"/>
      <c r="M3042"/>
    </row>
    <row r="3043" spans="1:13" ht="16.5">
      <c r="A3043"/>
      <c r="B3043"/>
      <c r="C3043"/>
      <c r="D3043"/>
      <c r="E3043"/>
      <c r="F3043"/>
      <c r="G3043"/>
      <c r="H3043"/>
      <c r="I3043"/>
      <c r="J3043"/>
      <c r="K3043"/>
      <c r="L3043"/>
      <c r="M3043"/>
    </row>
    <row r="3044" spans="1:13" ht="16.5">
      <c r="A3044"/>
      <c r="B3044"/>
      <c r="C3044"/>
      <c r="D3044"/>
      <c r="E3044"/>
      <c r="F3044"/>
      <c r="G3044"/>
      <c r="H3044"/>
      <c r="I3044"/>
      <c r="J3044"/>
      <c r="K3044"/>
      <c r="L3044"/>
      <c r="M3044"/>
    </row>
    <row r="3045" spans="1:13" ht="16.5">
      <c r="A3045"/>
      <c r="B3045"/>
      <c r="C3045"/>
      <c r="D3045"/>
      <c r="E3045"/>
      <c r="F3045"/>
      <c r="G3045"/>
      <c r="H3045"/>
      <c r="I3045"/>
      <c r="J3045"/>
      <c r="K3045"/>
      <c r="L3045"/>
      <c r="M3045"/>
    </row>
    <row r="3046" spans="1:13" ht="16.5">
      <c r="A3046"/>
      <c r="B3046"/>
      <c r="C3046"/>
      <c r="D3046"/>
      <c r="E3046"/>
      <c r="F3046"/>
      <c r="G3046"/>
      <c r="H3046"/>
      <c r="I3046"/>
      <c r="J3046"/>
      <c r="K3046"/>
      <c r="L3046"/>
      <c r="M3046"/>
    </row>
    <row r="3047" spans="1:13" ht="16.5">
      <c r="A3047"/>
      <c r="B3047"/>
      <c r="C3047"/>
      <c r="D3047"/>
      <c r="E3047"/>
      <c r="F3047"/>
      <c r="G3047"/>
      <c r="H3047"/>
      <c r="I3047"/>
      <c r="J3047"/>
      <c r="K3047"/>
      <c r="L3047"/>
      <c r="M3047"/>
    </row>
    <row r="3048" spans="1:13" ht="16.5">
      <c r="A3048"/>
      <c r="B3048"/>
      <c r="C3048"/>
      <c r="D3048"/>
      <c r="E3048"/>
      <c r="F3048"/>
      <c r="G3048"/>
      <c r="H3048"/>
      <c r="I3048"/>
      <c r="J3048"/>
      <c r="K3048"/>
      <c r="L3048"/>
      <c r="M3048"/>
    </row>
    <row r="3049" spans="1:13" ht="16.5">
      <c r="A3049"/>
      <c r="B3049"/>
      <c r="C3049"/>
      <c r="D3049"/>
      <c r="E3049"/>
      <c r="F3049"/>
      <c r="G3049"/>
      <c r="H3049"/>
      <c r="I3049"/>
      <c r="J3049"/>
      <c r="K3049"/>
      <c r="L3049"/>
      <c r="M3049"/>
    </row>
    <row r="3050" spans="1:13" ht="16.5">
      <c r="A3050"/>
      <c r="B3050"/>
      <c r="C3050"/>
      <c r="D3050"/>
      <c r="E3050"/>
      <c r="F3050"/>
      <c r="G3050"/>
      <c r="H3050"/>
      <c r="I3050"/>
      <c r="J3050"/>
      <c r="K3050"/>
      <c r="L3050"/>
      <c r="M3050"/>
    </row>
    <row r="3051" spans="1:13" ht="16.5">
      <c r="A3051"/>
      <c r="B3051"/>
      <c r="C3051"/>
      <c r="D3051"/>
      <c r="E3051"/>
      <c r="F3051"/>
      <c r="G3051"/>
      <c r="H3051"/>
      <c r="I3051"/>
      <c r="J3051"/>
      <c r="K3051"/>
      <c r="L3051"/>
      <c r="M3051"/>
    </row>
    <row r="3052" spans="1:13" ht="16.5">
      <c r="A3052"/>
      <c r="B3052"/>
      <c r="C3052"/>
      <c r="D3052"/>
      <c r="E3052"/>
      <c r="F3052"/>
      <c r="G3052"/>
      <c r="H3052"/>
      <c r="I3052"/>
      <c r="J3052"/>
      <c r="K3052"/>
      <c r="L3052"/>
      <c r="M3052"/>
    </row>
    <row r="3053" spans="1:13" ht="16.5">
      <c r="A3053"/>
      <c r="B3053"/>
      <c r="C3053"/>
      <c r="D3053"/>
      <c r="E3053"/>
      <c r="F3053"/>
      <c r="G3053"/>
      <c r="H3053"/>
      <c r="I3053"/>
      <c r="J3053"/>
      <c r="K3053"/>
      <c r="L3053"/>
      <c r="M3053"/>
    </row>
    <row r="3054" spans="1:13" ht="16.5">
      <c r="A3054"/>
      <c r="B3054"/>
      <c r="C3054"/>
      <c r="D3054"/>
      <c r="E3054"/>
      <c r="F3054"/>
      <c r="G3054"/>
      <c r="H3054"/>
      <c r="I3054"/>
      <c r="J3054"/>
      <c r="K3054"/>
      <c r="L3054"/>
      <c r="M3054"/>
    </row>
    <row r="3055" spans="1:13" ht="16.5">
      <c r="A3055"/>
      <c r="B3055"/>
      <c r="C3055"/>
      <c r="D3055"/>
      <c r="E3055"/>
      <c r="F3055"/>
      <c r="G3055"/>
      <c r="H3055"/>
      <c r="I3055"/>
      <c r="J3055"/>
      <c r="K3055"/>
      <c r="L3055"/>
      <c r="M3055"/>
    </row>
    <row r="3056" spans="1:13" ht="16.5">
      <c r="A3056"/>
      <c r="B3056"/>
      <c r="C3056"/>
      <c r="D3056"/>
      <c r="E3056"/>
      <c r="F3056"/>
      <c r="G3056"/>
      <c r="H3056"/>
      <c r="I3056"/>
      <c r="J3056"/>
      <c r="K3056"/>
      <c r="L3056"/>
      <c r="M3056"/>
    </row>
    <row r="3057" spans="1:13" ht="16.5">
      <c r="A3057"/>
      <c r="B3057"/>
      <c r="C3057"/>
      <c r="D3057"/>
      <c r="E3057"/>
      <c r="F3057"/>
      <c r="G3057"/>
      <c r="H3057"/>
      <c r="I3057"/>
      <c r="J3057"/>
      <c r="K3057"/>
      <c r="L3057"/>
      <c r="M3057"/>
    </row>
    <row r="3058" spans="1:13" ht="16.5">
      <c r="A3058"/>
      <c r="B3058"/>
      <c r="C3058"/>
      <c r="D3058"/>
      <c r="E3058"/>
      <c r="F3058"/>
      <c r="G3058"/>
      <c r="H3058"/>
      <c r="I3058"/>
      <c r="J3058"/>
      <c r="K3058"/>
      <c r="L3058"/>
      <c r="M3058"/>
    </row>
    <row r="3059" spans="1:13" ht="16.5">
      <c r="A3059"/>
      <c r="B3059"/>
      <c r="C3059"/>
      <c r="D3059"/>
      <c r="E3059"/>
      <c r="F3059"/>
      <c r="G3059"/>
      <c r="H3059"/>
      <c r="I3059"/>
      <c r="J3059"/>
      <c r="K3059"/>
      <c r="L3059"/>
      <c r="M3059"/>
    </row>
    <row r="3060" spans="1:13" ht="16.5">
      <c r="A3060"/>
      <c r="B3060"/>
      <c r="C3060"/>
      <c r="D3060"/>
      <c r="E3060"/>
      <c r="F3060"/>
      <c r="G3060"/>
      <c r="H3060"/>
      <c r="I3060"/>
      <c r="J3060"/>
      <c r="K3060"/>
      <c r="L3060"/>
      <c r="M3060"/>
    </row>
    <row r="3061" spans="1:13" ht="16.5">
      <c r="A3061"/>
      <c r="B3061"/>
      <c r="C3061"/>
      <c r="D3061"/>
      <c r="E3061"/>
      <c r="F3061"/>
      <c r="G3061"/>
      <c r="H3061"/>
      <c r="I3061"/>
      <c r="J3061"/>
      <c r="K3061"/>
      <c r="L3061"/>
      <c r="M3061"/>
    </row>
    <row r="3062" spans="1:13" ht="16.5">
      <c r="A3062"/>
      <c r="B3062"/>
      <c r="C3062"/>
      <c r="D3062"/>
      <c r="E3062"/>
      <c r="F3062"/>
      <c r="G3062"/>
      <c r="H3062"/>
      <c r="I3062"/>
      <c r="J3062"/>
      <c r="K3062"/>
      <c r="L3062"/>
      <c r="M3062"/>
    </row>
    <row r="3063" spans="1:13" ht="16.5">
      <c r="A3063"/>
      <c r="B3063"/>
      <c r="C3063"/>
      <c r="D3063"/>
      <c r="E3063"/>
      <c r="F3063"/>
      <c r="G3063"/>
      <c r="H3063"/>
      <c r="I3063"/>
      <c r="J3063"/>
      <c r="K3063"/>
      <c r="L3063"/>
      <c r="M3063"/>
    </row>
    <row r="3064" spans="1:13" ht="16.5">
      <c r="A3064"/>
      <c r="B3064"/>
      <c r="C3064"/>
      <c r="D3064"/>
      <c r="E3064"/>
      <c r="F3064"/>
      <c r="G3064"/>
      <c r="H3064"/>
      <c r="I3064"/>
      <c r="J3064"/>
      <c r="K3064"/>
      <c r="L3064"/>
      <c r="M3064"/>
    </row>
    <row r="3065" spans="1:13" ht="16.5">
      <c r="A3065"/>
      <c r="B3065"/>
      <c r="C3065"/>
      <c r="D3065"/>
      <c r="E3065"/>
      <c r="F3065"/>
      <c r="G3065"/>
      <c r="H3065"/>
      <c r="I3065"/>
      <c r="J3065"/>
      <c r="K3065"/>
      <c r="L3065"/>
      <c r="M3065"/>
    </row>
    <row r="3066" spans="1:13" ht="16.5">
      <c r="A3066"/>
      <c r="B3066"/>
      <c r="C3066"/>
      <c r="D3066"/>
      <c r="E3066"/>
      <c r="F3066"/>
      <c r="G3066"/>
      <c r="H3066"/>
      <c r="I3066"/>
      <c r="J3066"/>
      <c r="K3066"/>
      <c r="L3066"/>
      <c r="M3066"/>
    </row>
    <row r="3067" spans="1:13" ht="16.5">
      <c r="A3067"/>
      <c r="B3067"/>
      <c r="C3067"/>
      <c r="D3067"/>
      <c r="E3067"/>
      <c r="F3067"/>
      <c r="G3067"/>
      <c r="H3067"/>
      <c r="I3067"/>
      <c r="J3067"/>
      <c r="K3067"/>
      <c r="L3067"/>
      <c r="M3067"/>
    </row>
    <row r="3068" spans="1:13" ht="16.5">
      <c r="A3068"/>
      <c r="B3068"/>
      <c r="C3068"/>
      <c r="D3068"/>
      <c r="E3068"/>
      <c r="F3068"/>
      <c r="G3068"/>
      <c r="H3068"/>
      <c r="I3068"/>
      <c r="J3068"/>
      <c r="K3068"/>
      <c r="L3068"/>
      <c r="M3068"/>
    </row>
    <row r="3069" spans="1:13" ht="16.5">
      <c r="A3069"/>
      <c r="B3069"/>
      <c r="C3069"/>
      <c r="D3069"/>
      <c r="E3069"/>
      <c r="F3069"/>
      <c r="G3069"/>
      <c r="H3069"/>
      <c r="I3069"/>
      <c r="J3069"/>
      <c r="K3069"/>
      <c r="L3069"/>
      <c r="M3069"/>
    </row>
    <row r="3070" spans="1:13" ht="16.5">
      <c r="A3070"/>
      <c r="B3070"/>
      <c r="C3070"/>
      <c r="D3070"/>
      <c r="E3070"/>
      <c r="F3070"/>
      <c r="G3070"/>
      <c r="H3070"/>
      <c r="I3070"/>
      <c r="J3070"/>
      <c r="K3070"/>
      <c r="L3070"/>
      <c r="M3070"/>
    </row>
    <row r="3071" spans="1:13" ht="16.5">
      <c r="A3071"/>
      <c r="B3071"/>
      <c r="C3071"/>
      <c r="D3071"/>
      <c r="E3071"/>
      <c r="F3071"/>
      <c r="G3071"/>
      <c r="H3071"/>
      <c r="I3071"/>
      <c r="J3071"/>
      <c r="K3071"/>
      <c r="L3071"/>
      <c r="M3071"/>
    </row>
    <row r="3072" spans="1:13" ht="16.5">
      <c r="A3072"/>
      <c r="B3072"/>
      <c r="C3072"/>
      <c r="D3072"/>
      <c r="E3072"/>
      <c r="F3072"/>
      <c r="G3072"/>
      <c r="H3072"/>
      <c r="I3072"/>
      <c r="J3072"/>
      <c r="K3072"/>
      <c r="L3072"/>
      <c r="M3072"/>
    </row>
    <row r="3073" spans="1:13" ht="16.5">
      <c r="A3073"/>
      <c r="B3073"/>
      <c r="C3073"/>
      <c r="D3073"/>
      <c r="E3073"/>
      <c r="F3073"/>
      <c r="G3073"/>
      <c r="H3073"/>
      <c r="I3073"/>
      <c r="J3073"/>
      <c r="K3073"/>
      <c r="L3073"/>
      <c r="M3073"/>
    </row>
    <row r="3074" spans="1:13" ht="16.5">
      <c r="A3074"/>
      <c r="B3074"/>
      <c r="C3074"/>
      <c r="D3074"/>
      <c r="E3074"/>
      <c r="F3074"/>
      <c r="G3074"/>
      <c r="H3074"/>
      <c r="I3074"/>
      <c r="J3074"/>
      <c r="K3074"/>
      <c r="L3074"/>
      <c r="M3074"/>
    </row>
    <row r="3075" spans="1:13" ht="16.5">
      <c r="A3075"/>
      <c r="B3075"/>
      <c r="C3075"/>
      <c r="D3075"/>
      <c r="E3075"/>
      <c r="F3075"/>
      <c r="G3075"/>
      <c r="H3075"/>
      <c r="I3075"/>
      <c r="J3075"/>
      <c r="K3075"/>
      <c r="L3075"/>
      <c r="M3075"/>
    </row>
    <row r="3076" spans="1:13" ht="16.5">
      <c r="A3076"/>
      <c r="B3076"/>
      <c r="C3076"/>
      <c r="D3076"/>
      <c r="E3076"/>
      <c r="F3076"/>
      <c r="G3076"/>
      <c r="H3076"/>
      <c r="I3076"/>
      <c r="J3076"/>
      <c r="K3076"/>
      <c r="L3076"/>
      <c r="M3076"/>
    </row>
    <row r="3077" spans="1:13" ht="16.5">
      <c r="A3077"/>
      <c r="B3077"/>
      <c r="C3077"/>
      <c r="D3077"/>
      <c r="E3077"/>
      <c r="F3077"/>
      <c r="G3077"/>
      <c r="H3077"/>
      <c r="I3077"/>
      <c r="J3077"/>
      <c r="K3077"/>
      <c r="L3077"/>
      <c r="M3077"/>
    </row>
    <row r="3078" spans="1:13" ht="16.5">
      <c r="A3078"/>
      <c r="B3078"/>
      <c r="C3078"/>
      <c r="D3078"/>
      <c r="E3078"/>
      <c r="F3078"/>
      <c r="G3078"/>
      <c r="H3078"/>
      <c r="I3078"/>
      <c r="J3078"/>
      <c r="K3078"/>
      <c r="L3078"/>
      <c r="M3078"/>
    </row>
    <row r="3079" spans="1:13" ht="16.5">
      <c r="A3079"/>
      <c r="B3079"/>
      <c r="C3079"/>
      <c r="D3079"/>
      <c r="E3079"/>
      <c r="F3079"/>
      <c r="G3079"/>
      <c r="H3079"/>
      <c r="I3079"/>
      <c r="J3079"/>
      <c r="K3079"/>
      <c r="L3079"/>
      <c r="M3079"/>
    </row>
    <row r="3080" spans="1:13" ht="16.5">
      <c r="A3080"/>
      <c r="B3080"/>
      <c r="C3080"/>
      <c r="D3080"/>
      <c r="E3080"/>
      <c r="F3080"/>
      <c r="G3080"/>
      <c r="H3080"/>
      <c r="I3080"/>
      <c r="J3080"/>
      <c r="K3080"/>
      <c r="L3080"/>
      <c r="M3080"/>
    </row>
    <row r="3081" spans="1:13" ht="16.5">
      <c r="A3081"/>
      <c r="B3081"/>
      <c r="C3081"/>
      <c r="D3081"/>
      <c r="E3081"/>
      <c r="F3081"/>
      <c r="G3081"/>
      <c r="H3081"/>
      <c r="I3081"/>
      <c r="J3081"/>
      <c r="K3081"/>
      <c r="L3081"/>
      <c r="M3081"/>
    </row>
    <row r="3082" spans="1:13" ht="16.5">
      <c r="A3082"/>
      <c r="B3082"/>
      <c r="C3082"/>
      <c r="D3082"/>
      <c r="E3082"/>
      <c r="F3082"/>
      <c r="G3082"/>
      <c r="H3082"/>
      <c r="I3082"/>
      <c r="J3082"/>
      <c r="K3082"/>
      <c r="L3082"/>
      <c r="M3082"/>
    </row>
    <row r="3083" spans="1:13" ht="16.5">
      <c r="A3083"/>
      <c r="B3083"/>
      <c r="C3083"/>
      <c r="D3083"/>
      <c r="E3083"/>
      <c r="F3083"/>
      <c r="G3083"/>
      <c r="H3083"/>
      <c r="I3083"/>
      <c r="J3083"/>
      <c r="K3083"/>
      <c r="L3083"/>
      <c r="M3083"/>
    </row>
    <row r="3084" spans="1:13" ht="16.5">
      <c r="A3084"/>
      <c r="B3084"/>
      <c r="C3084"/>
      <c r="D3084"/>
      <c r="E3084"/>
      <c r="F3084"/>
      <c r="G3084"/>
      <c r="H3084"/>
      <c r="I3084"/>
      <c r="J3084"/>
      <c r="K3084"/>
      <c r="L3084"/>
      <c r="M3084"/>
    </row>
    <row r="3085" spans="1:13" ht="16.5">
      <c r="A3085"/>
      <c r="B3085"/>
      <c r="C3085"/>
      <c r="D3085"/>
      <c r="E3085"/>
      <c r="F3085"/>
      <c r="G3085"/>
      <c r="H3085"/>
      <c r="I3085"/>
      <c r="J3085"/>
      <c r="K3085"/>
      <c r="L3085"/>
      <c r="M3085"/>
    </row>
    <row r="3086" spans="1:13" ht="16.5">
      <c r="A3086"/>
      <c r="B3086"/>
      <c r="C3086"/>
      <c r="D3086"/>
      <c r="E3086"/>
      <c r="F3086"/>
      <c r="G3086"/>
      <c r="H3086"/>
      <c r="I3086"/>
      <c r="J3086"/>
      <c r="K3086"/>
      <c r="L3086"/>
      <c r="M3086"/>
    </row>
    <row r="3087" spans="1:13" ht="16.5">
      <c r="A3087"/>
      <c r="B3087"/>
      <c r="C3087"/>
      <c r="D3087"/>
      <c r="E3087"/>
      <c r="F3087"/>
      <c r="G3087"/>
      <c r="H3087"/>
      <c r="I3087"/>
      <c r="J3087"/>
      <c r="K3087"/>
      <c r="L3087"/>
      <c r="M3087"/>
    </row>
    <row r="3088" spans="1:13" ht="16.5">
      <c r="A3088"/>
      <c r="B3088"/>
      <c r="C3088"/>
      <c r="D3088"/>
      <c r="E3088"/>
      <c r="F3088"/>
      <c r="G3088"/>
      <c r="H3088"/>
      <c r="I3088"/>
      <c r="J3088"/>
      <c r="K3088"/>
      <c r="L3088"/>
      <c r="M3088"/>
    </row>
    <row r="3089" spans="1:13" ht="16.5">
      <c r="A3089"/>
      <c r="B3089"/>
      <c r="C3089"/>
      <c r="D3089"/>
      <c r="E3089"/>
      <c r="F3089"/>
      <c r="G3089"/>
      <c r="H3089"/>
      <c r="I3089"/>
      <c r="J3089"/>
      <c r="K3089"/>
      <c r="L3089"/>
      <c r="M3089"/>
    </row>
    <row r="3090" spans="1:13" ht="16.5">
      <c r="A3090"/>
      <c r="B3090"/>
      <c r="C3090"/>
      <c r="D3090"/>
      <c r="E3090"/>
      <c r="F3090"/>
      <c r="G3090"/>
      <c r="H3090"/>
      <c r="I3090"/>
      <c r="J3090"/>
      <c r="K3090"/>
      <c r="L3090"/>
      <c r="M3090"/>
    </row>
    <row r="3091" spans="1:13" ht="16.5">
      <c r="A3091"/>
      <c r="B3091"/>
      <c r="C3091"/>
      <c r="D3091"/>
      <c r="E3091"/>
      <c r="F3091"/>
      <c r="G3091"/>
      <c r="H3091"/>
      <c r="I3091"/>
      <c r="J3091"/>
      <c r="K3091"/>
      <c r="L3091"/>
      <c r="M3091"/>
    </row>
    <row r="3092" spans="1:13" ht="16.5">
      <c r="A3092"/>
      <c r="B3092"/>
      <c r="C3092"/>
      <c r="D3092"/>
      <c r="E3092"/>
      <c r="F3092"/>
      <c r="G3092"/>
      <c r="H3092"/>
      <c r="I3092"/>
      <c r="J3092"/>
      <c r="K3092"/>
      <c r="L3092"/>
      <c r="M3092"/>
    </row>
    <row r="3093" spans="1:13" ht="16.5">
      <c r="A3093"/>
      <c r="B3093"/>
      <c r="C3093"/>
      <c r="D3093"/>
      <c r="E3093"/>
      <c r="F3093"/>
      <c r="G3093"/>
      <c r="H3093"/>
      <c r="I3093"/>
      <c r="J3093"/>
      <c r="K3093"/>
      <c r="L3093"/>
      <c r="M3093"/>
    </row>
    <row r="3094" spans="1:13" ht="16.5">
      <c r="A3094"/>
      <c r="B3094"/>
      <c r="C3094"/>
      <c r="D3094"/>
      <c r="E3094"/>
      <c r="F3094"/>
      <c r="G3094"/>
      <c r="H3094"/>
      <c r="I3094"/>
      <c r="J3094"/>
      <c r="K3094"/>
      <c r="L3094"/>
      <c r="M3094"/>
    </row>
    <row r="3095" spans="1:13" ht="16.5">
      <c r="A3095"/>
      <c r="B3095"/>
      <c r="C3095"/>
      <c r="D3095"/>
      <c r="E3095"/>
      <c r="F3095"/>
      <c r="G3095"/>
      <c r="H3095"/>
      <c r="I3095"/>
      <c r="J3095"/>
      <c r="K3095"/>
      <c r="L3095"/>
      <c r="M3095"/>
    </row>
    <row r="3096" spans="1:13" ht="16.5">
      <c r="A3096"/>
      <c r="B3096"/>
      <c r="C3096"/>
      <c r="D3096"/>
      <c r="E3096"/>
      <c r="F3096"/>
      <c r="G3096"/>
      <c r="H3096"/>
      <c r="I3096"/>
      <c r="J3096"/>
      <c r="K3096"/>
      <c r="L3096"/>
      <c r="M3096"/>
    </row>
    <row r="3097" spans="1:13" ht="16.5">
      <c r="A3097"/>
      <c r="B3097"/>
      <c r="C3097"/>
      <c r="D3097"/>
      <c r="E3097"/>
      <c r="F3097"/>
      <c r="G3097"/>
      <c r="H3097"/>
      <c r="I3097"/>
      <c r="J3097"/>
      <c r="K3097"/>
      <c r="L3097"/>
      <c r="M3097"/>
    </row>
    <row r="3098" spans="1:13" ht="16.5">
      <c r="A3098"/>
      <c r="B3098"/>
      <c r="C3098"/>
      <c r="D3098"/>
      <c r="E3098"/>
      <c r="F3098"/>
      <c r="G3098"/>
      <c r="H3098"/>
      <c r="I3098"/>
      <c r="J3098"/>
      <c r="K3098"/>
      <c r="L3098"/>
      <c r="M3098"/>
    </row>
    <row r="3099" spans="1:13" ht="16.5">
      <c r="A3099"/>
      <c r="B3099"/>
      <c r="C3099"/>
      <c r="D3099"/>
      <c r="E3099"/>
      <c r="F3099"/>
      <c r="G3099"/>
      <c r="H3099"/>
      <c r="I3099"/>
      <c r="J3099"/>
      <c r="K3099"/>
      <c r="L3099"/>
      <c r="M3099"/>
    </row>
    <row r="3100" spans="1:13" ht="16.5">
      <c r="A3100"/>
      <c r="B3100"/>
      <c r="C3100"/>
      <c r="D3100"/>
      <c r="E3100"/>
      <c r="F3100"/>
      <c r="G3100"/>
      <c r="H3100"/>
      <c r="I3100"/>
      <c r="J3100"/>
      <c r="K3100"/>
      <c r="L3100"/>
      <c r="M3100"/>
    </row>
    <row r="3101" spans="1:13" ht="16.5">
      <c r="A3101"/>
      <c r="B3101"/>
      <c r="C3101"/>
      <c r="D3101"/>
      <c r="E3101"/>
      <c r="F3101"/>
      <c r="G3101"/>
      <c r="H3101"/>
      <c r="I3101"/>
      <c r="J3101"/>
      <c r="K3101"/>
      <c r="L3101"/>
      <c r="M3101"/>
    </row>
    <row r="3102" spans="1:13" ht="16.5">
      <c r="A3102"/>
      <c r="B3102"/>
      <c r="C3102"/>
      <c r="D3102"/>
      <c r="E3102"/>
      <c r="F3102"/>
      <c r="G3102"/>
      <c r="H3102"/>
      <c r="I3102"/>
      <c r="J3102"/>
      <c r="K3102"/>
      <c r="L3102"/>
      <c r="M3102"/>
    </row>
    <row r="3103" spans="1:13" ht="16.5">
      <c r="A3103"/>
      <c r="B3103"/>
      <c r="C3103"/>
      <c r="D3103"/>
      <c r="E3103"/>
      <c r="F3103"/>
      <c r="G3103"/>
      <c r="H3103"/>
      <c r="I3103"/>
      <c r="J3103"/>
      <c r="K3103"/>
      <c r="L3103"/>
      <c r="M3103"/>
    </row>
    <row r="3104" spans="1:13" ht="16.5">
      <c r="A3104"/>
      <c r="B3104"/>
      <c r="C3104"/>
      <c r="D3104"/>
      <c r="E3104"/>
      <c r="F3104"/>
      <c r="G3104"/>
      <c r="H3104"/>
      <c r="I3104"/>
      <c r="J3104"/>
      <c r="K3104"/>
      <c r="L3104"/>
      <c r="M3104"/>
    </row>
    <row r="3105" spans="1:13" ht="16.5">
      <c r="A3105"/>
      <c r="B3105"/>
      <c r="C3105"/>
      <c r="D3105"/>
      <c r="E3105"/>
      <c r="F3105"/>
      <c r="G3105"/>
      <c r="H3105"/>
      <c r="I3105"/>
      <c r="J3105"/>
      <c r="K3105"/>
      <c r="L3105"/>
      <c r="M3105"/>
    </row>
    <row r="3106" spans="1:13" ht="16.5">
      <c r="A3106"/>
      <c r="B3106"/>
      <c r="C3106"/>
      <c r="D3106"/>
      <c r="E3106"/>
      <c r="F3106"/>
      <c r="G3106"/>
      <c r="H3106"/>
      <c r="I3106"/>
      <c r="J3106"/>
      <c r="K3106"/>
      <c r="L3106"/>
      <c r="M3106"/>
    </row>
    <row r="3107" spans="1:13" ht="16.5">
      <c r="A3107"/>
      <c r="B3107"/>
      <c r="C3107"/>
      <c r="D3107"/>
      <c r="E3107"/>
      <c r="F3107"/>
      <c r="G3107"/>
      <c r="H3107"/>
      <c r="I3107"/>
      <c r="J3107"/>
      <c r="K3107"/>
      <c r="L3107"/>
      <c r="M3107"/>
    </row>
    <row r="3108" spans="1:13" ht="16.5">
      <c r="A3108"/>
      <c r="B3108"/>
      <c r="C3108"/>
      <c r="D3108"/>
      <c r="E3108"/>
      <c r="F3108"/>
      <c r="G3108"/>
      <c r="H3108"/>
      <c r="I3108"/>
      <c r="J3108"/>
      <c r="K3108"/>
      <c r="L3108"/>
      <c r="M3108"/>
    </row>
    <row r="3109" spans="1:13" ht="16.5">
      <c r="A3109"/>
      <c r="B3109"/>
      <c r="C3109"/>
      <c r="D3109"/>
      <c r="E3109"/>
      <c r="F3109"/>
      <c r="G3109"/>
      <c r="H3109"/>
      <c r="I3109"/>
      <c r="J3109"/>
      <c r="K3109"/>
      <c r="L3109"/>
      <c r="M3109"/>
    </row>
    <row r="3110" spans="1:13" ht="16.5">
      <c r="A3110"/>
      <c r="B3110"/>
      <c r="C3110"/>
      <c r="D3110"/>
      <c r="E3110"/>
      <c r="F3110"/>
      <c r="G3110"/>
      <c r="H3110"/>
      <c r="I3110"/>
      <c r="J3110"/>
      <c r="K3110"/>
      <c r="L3110"/>
      <c r="M3110"/>
    </row>
    <row r="3111" spans="1:13" ht="16.5">
      <c r="A3111"/>
      <c r="B3111"/>
      <c r="C3111"/>
      <c r="D3111"/>
      <c r="E3111"/>
      <c r="F3111"/>
      <c r="G3111"/>
      <c r="H3111"/>
      <c r="I3111"/>
      <c r="J3111"/>
      <c r="K3111"/>
      <c r="L3111"/>
      <c r="M3111"/>
    </row>
    <row r="3112" spans="1:13" ht="16.5">
      <c r="A3112"/>
      <c r="B3112"/>
      <c r="C3112"/>
      <c r="D3112"/>
      <c r="E3112"/>
      <c r="F3112"/>
      <c r="G3112"/>
      <c r="H3112"/>
      <c r="I3112"/>
      <c r="J3112"/>
      <c r="K3112"/>
      <c r="L3112"/>
      <c r="M3112"/>
    </row>
    <row r="3113" spans="1:13" ht="16.5">
      <c r="A3113"/>
      <c r="B3113"/>
      <c r="C3113"/>
      <c r="D3113"/>
      <c r="E3113"/>
      <c r="F3113"/>
      <c r="G3113"/>
      <c r="H3113"/>
      <c r="I3113"/>
      <c r="J3113"/>
      <c r="K3113"/>
      <c r="L3113"/>
      <c r="M3113"/>
    </row>
    <row r="3114" spans="1:13" ht="16.5">
      <c r="A3114"/>
      <c r="B3114"/>
      <c r="C3114"/>
      <c r="D3114"/>
      <c r="E3114"/>
      <c r="F3114"/>
      <c r="G3114"/>
      <c r="H3114"/>
      <c r="I3114"/>
      <c r="J3114"/>
      <c r="K3114"/>
      <c r="L3114"/>
      <c r="M3114"/>
    </row>
    <row r="3115" spans="1:13" ht="16.5">
      <c r="A3115"/>
      <c r="B3115"/>
      <c r="C3115"/>
      <c r="D3115"/>
      <c r="E3115"/>
      <c r="F3115"/>
      <c r="G3115"/>
      <c r="H3115"/>
      <c r="I3115"/>
      <c r="J3115"/>
      <c r="K3115"/>
      <c r="L3115"/>
      <c r="M3115"/>
    </row>
    <row r="3116" spans="1:13" ht="16.5">
      <c r="A3116"/>
      <c r="B3116"/>
      <c r="C3116"/>
      <c r="D3116"/>
      <c r="E3116"/>
      <c r="F3116"/>
      <c r="G3116"/>
      <c r="H3116"/>
      <c r="I3116"/>
      <c r="J3116"/>
      <c r="K3116"/>
      <c r="L3116"/>
      <c r="M3116"/>
    </row>
    <row r="3117" spans="1:13" ht="16.5">
      <c r="A3117"/>
      <c r="B3117"/>
      <c r="C3117"/>
      <c r="D3117"/>
      <c r="E3117"/>
      <c r="F3117"/>
      <c r="G3117"/>
      <c r="H3117"/>
      <c r="I3117"/>
      <c r="J3117"/>
      <c r="K3117"/>
      <c r="L3117"/>
      <c r="M3117"/>
    </row>
    <row r="3118" spans="1:13" ht="16.5">
      <c r="A3118"/>
      <c r="B3118"/>
      <c r="C3118"/>
      <c r="D3118"/>
      <c r="E3118"/>
      <c r="F3118"/>
      <c r="G3118"/>
      <c r="H3118"/>
      <c r="I3118"/>
      <c r="J3118"/>
      <c r="K3118"/>
      <c r="L3118"/>
      <c r="M3118"/>
    </row>
    <row r="3119" spans="1:13" ht="16.5">
      <c r="A3119"/>
      <c r="B3119"/>
      <c r="C3119"/>
      <c r="D3119"/>
      <c r="E3119"/>
      <c r="F3119"/>
      <c r="G3119"/>
      <c r="H3119"/>
      <c r="I3119"/>
      <c r="J3119"/>
      <c r="K3119"/>
      <c r="L3119"/>
      <c r="M3119"/>
    </row>
    <row r="3120" spans="1:13" ht="16.5">
      <c r="A3120"/>
      <c r="B3120"/>
      <c r="C3120"/>
      <c r="D3120"/>
      <c r="E3120"/>
      <c r="F3120"/>
      <c r="G3120"/>
      <c r="H3120"/>
      <c r="I3120"/>
      <c r="J3120"/>
      <c r="K3120"/>
      <c r="L3120"/>
      <c r="M3120"/>
    </row>
    <row r="3121" spans="1:13" ht="16.5">
      <c r="A3121"/>
      <c r="B3121"/>
      <c r="C3121"/>
      <c r="D3121"/>
      <c r="E3121"/>
      <c r="F3121"/>
      <c r="G3121"/>
      <c r="H3121"/>
      <c r="I3121"/>
      <c r="J3121"/>
      <c r="K3121"/>
      <c r="L3121"/>
      <c r="M3121"/>
    </row>
    <row r="3122" spans="1:13" ht="16.5">
      <c r="A3122"/>
      <c r="B3122"/>
      <c r="C3122"/>
      <c r="D3122"/>
      <c r="E3122"/>
      <c r="F3122"/>
      <c r="G3122"/>
      <c r="H3122"/>
      <c r="I3122"/>
      <c r="J3122"/>
      <c r="K3122"/>
      <c r="L3122"/>
      <c r="M3122"/>
    </row>
    <row r="3123" spans="1:13" ht="16.5">
      <c r="A3123"/>
      <c r="B3123"/>
      <c r="C3123"/>
      <c r="D3123"/>
      <c r="E3123"/>
      <c r="F3123"/>
      <c r="G3123"/>
      <c r="H3123"/>
      <c r="I3123"/>
      <c r="J3123"/>
      <c r="K3123"/>
      <c r="L3123"/>
      <c r="M3123"/>
    </row>
    <row r="3124" spans="1:13" ht="16.5">
      <c r="A3124"/>
      <c r="B3124"/>
      <c r="C3124"/>
      <c r="D3124"/>
      <c r="E3124"/>
      <c r="F3124"/>
      <c r="G3124"/>
      <c r="H3124"/>
      <c r="I3124"/>
      <c r="J3124"/>
      <c r="K3124"/>
      <c r="L3124"/>
      <c r="M3124"/>
    </row>
    <row r="3125" spans="1:13" ht="16.5">
      <c r="A3125"/>
      <c r="B3125"/>
      <c r="C3125"/>
      <c r="D3125"/>
      <c r="E3125"/>
      <c r="F3125"/>
      <c r="G3125"/>
      <c r="H3125"/>
      <c r="I3125"/>
      <c r="J3125"/>
      <c r="K3125"/>
      <c r="L3125"/>
      <c r="M3125"/>
    </row>
    <row r="3126" spans="1:13" ht="16.5">
      <c r="A3126"/>
      <c r="B3126"/>
      <c r="C3126"/>
      <c r="D3126"/>
      <c r="E3126"/>
      <c r="F3126"/>
      <c r="G3126"/>
      <c r="H3126"/>
      <c r="I3126"/>
      <c r="J3126"/>
      <c r="K3126"/>
      <c r="L3126"/>
      <c r="M3126"/>
    </row>
    <row r="3127" spans="1:13" ht="16.5">
      <c r="A3127"/>
      <c r="B3127"/>
      <c r="C3127"/>
      <c r="D3127"/>
      <c r="E3127"/>
      <c r="F3127"/>
      <c r="G3127"/>
      <c r="H3127"/>
      <c r="I3127"/>
      <c r="J3127"/>
      <c r="K3127"/>
      <c r="L3127"/>
      <c r="M3127"/>
    </row>
    <row r="3128" spans="1:13" ht="16.5">
      <c r="A3128"/>
      <c r="B3128"/>
      <c r="C3128"/>
      <c r="D3128"/>
      <c r="E3128"/>
      <c r="F3128"/>
      <c r="G3128"/>
      <c r="H3128"/>
      <c r="I3128"/>
      <c r="J3128"/>
      <c r="K3128"/>
      <c r="L3128"/>
      <c r="M3128"/>
    </row>
    <row r="3129" spans="1:13" ht="16.5">
      <c r="A3129"/>
      <c r="B3129"/>
      <c r="C3129"/>
      <c r="D3129"/>
      <c r="E3129"/>
      <c r="F3129"/>
      <c r="G3129"/>
      <c r="H3129"/>
      <c r="I3129"/>
      <c r="J3129"/>
      <c r="K3129"/>
      <c r="L3129"/>
      <c r="M3129"/>
    </row>
    <row r="3130" spans="1:13" ht="16.5">
      <c r="A3130"/>
      <c r="B3130"/>
      <c r="C3130"/>
      <c r="D3130"/>
      <c r="E3130"/>
      <c r="F3130"/>
      <c r="G3130"/>
      <c r="H3130"/>
      <c r="I3130"/>
      <c r="J3130"/>
      <c r="K3130"/>
      <c r="L3130"/>
      <c r="M3130"/>
    </row>
    <row r="3131" spans="1:13" ht="16.5">
      <c r="A3131"/>
      <c r="B3131"/>
      <c r="C3131"/>
      <c r="D3131"/>
      <c r="E3131"/>
      <c r="F3131"/>
      <c r="G3131"/>
      <c r="H3131"/>
      <c r="I3131"/>
      <c r="J3131"/>
      <c r="K3131"/>
      <c r="L3131"/>
      <c r="M3131"/>
    </row>
    <row r="3132" spans="1:13" ht="16.5">
      <c r="A3132"/>
      <c r="B3132"/>
      <c r="C3132"/>
      <c r="D3132"/>
      <c r="E3132"/>
      <c r="F3132"/>
      <c r="G3132"/>
      <c r="H3132"/>
      <c r="I3132"/>
      <c r="J3132"/>
      <c r="K3132"/>
      <c r="L3132"/>
      <c r="M3132"/>
    </row>
    <row r="3133" spans="1:13" ht="16.5">
      <c r="A3133"/>
      <c r="B3133"/>
      <c r="C3133"/>
      <c r="D3133"/>
      <c r="E3133"/>
      <c r="F3133"/>
      <c r="G3133"/>
      <c r="H3133"/>
      <c r="I3133"/>
      <c r="J3133"/>
      <c r="K3133"/>
      <c r="L3133"/>
      <c r="M3133"/>
    </row>
    <row r="3134" spans="1:13" ht="16.5">
      <c r="A3134"/>
      <c r="B3134"/>
      <c r="C3134"/>
      <c r="D3134"/>
      <c r="E3134"/>
      <c r="F3134"/>
      <c r="G3134"/>
      <c r="H3134"/>
      <c r="I3134"/>
      <c r="J3134"/>
      <c r="K3134"/>
      <c r="L3134"/>
      <c r="M3134"/>
    </row>
    <row r="3135" spans="1:13" ht="16.5">
      <c r="A3135"/>
      <c r="B3135"/>
      <c r="C3135"/>
      <c r="D3135"/>
      <c r="E3135"/>
      <c r="F3135"/>
      <c r="G3135"/>
      <c r="H3135"/>
      <c r="I3135"/>
      <c r="J3135"/>
      <c r="K3135"/>
      <c r="L3135"/>
      <c r="M3135"/>
    </row>
    <row r="3136" spans="1:13" ht="16.5">
      <c r="A3136"/>
      <c r="B3136"/>
      <c r="C3136"/>
      <c r="D3136"/>
      <c r="E3136"/>
      <c r="F3136"/>
      <c r="G3136"/>
      <c r="H3136"/>
      <c r="I3136"/>
      <c r="J3136"/>
      <c r="K3136"/>
      <c r="L3136"/>
      <c r="M3136"/>
    </row>
    <row r="3137" spans="1:13" ht="16.5">
      <c r="A3137"/>
      <c r="B3137"/>
      <c r="C3137"/>
      <c r="D3137"/>
      <c r="E3137"/>
      <c r="F3137"/>
      <c r="G3137"/>
      <c r="H3137"/>
      <c r="I3137"/>
      <c r="J3137"/>
      <c r="K3137"/>
      <c r="L3137"/>
      <c r="M3137"/>
    </row>
    <row r="3138" spans="1:13" ht="16.5">
      <c r="A3138"/>
      <c r="B3138"/>
      <c r="C3138"/>
      <c r="D3138"/>
      <c r="E3138"/>
      <c r="F3138"/>
      <c r="G3138"/>
      <c r="H3138"/>
      <c r="I3138"/>
      <c r="J3138"/>
      <c r="K3138"/>
      <c r="L3138"/>
      <c r="M3138"/>
    </row>
    <row r="3139" spans="1:13" ht="16.5">
      <c r="A3139"/>
      <c r="B3139"/>
      <c r="C3139"/>
      <c r="D3139"/>
      <c r="E3139"/>
      <c r="F3139"/>
      <c r="G3139"/>
      <c r="H3139"/>
      <c r="I3139"/>
      <c r="J3139"/>
      <c r="K3139"/>
      <c r="L3139"/>
      <c r="M3139"/>
    </row>
    <row r="3140" spans="1:13" ht="16.5">
      <c r="A3140"/>
      <c r="B3140"/>
      <c r="C3140"/>
      <c r="D3140"/>
      <c r="E3140"/>
      <c r="F3140"/>
      <c r="G3140"/>
      <c r="H3140"/>
      <c r="I3140"/>
      <c r="J3140"/>
      <c r="K3140"/>
      <c r="L3140"/>
      <c r="M3140"/>
    </row>
    <row r="3141" spans="1:13" ht="16.5">
      <c r="A3141"/>
      <c r="B3141"/>
      <c r="C3141"/>
      <c r="D3141"/>
      <c r="E3141"/>
      <c r="F3141"/>
      <c r="G3141"/>
      <c r="H3141"/>
      <c r="I3141"/>
      <c r="J3141"/>
      <c r="K3141"/>
      <c r="L3141"/>
      <c r="M3141"/>
    </row>
    <row r="3142" spans="1:13" ht="16.5">
      <c r="A3142"/>
      <c r="B3142"/>
      <c r="C3142"/>
      <c r="D3142"/>
      <c r="E3142"/>
      <c r="F3142"/>
      <c r="G3142"/>
      <c r="H3142"/>
      <c r="I3142"/>
      <c r="J3142"/>
      <c r="K3142"/>
      <c r="L3142"/>
      <c r="M3142"/>
    </row>
    <row r="3143" spans="1:13" ht="16.5">
      <c r="A3143"/>
      <c r="B3143"/>
      <c r="C3143"/>
      <c r="D3143"/>
      <c r="E3143"/>
      <c r="F3143"/>
      <c r="G3143"/>
      <c r="H3143"/>
      <c r="I3143"/>
      <c r="J3143"/>
      <c r="K3143"/>
      <c r="L3143"/>
      <c r="M3143"/>
    </row>
    <row r="3144" spans="1:13" ht="16.5">
      <c r="A3144"/>
      <c r="B3144"/>
      <c r="C3144"/>
      <c r="D3144"/>
      <c r="E3144"/>
      <c r="F3144"/>
      <c r="G3144"/>
      <c r="H3144"/>
      <c r="I3144"/>
      <c r="J3144"/>
      <c r="K3144"/>
      <c r="L3144"/>
      <c r="M3144"/>
    </row>
    <row r="3145" spans="1:13" ht="16.5">
      <c r="A3145"/>
      <c r="B3145"/>
      <c r="C3145"/>
      <c r="D3145"/>
      <c r="E3145"/>
      <c r="F3145"/>
      <c r="G3145"/>
      <c r="H3145"/>
      <c r="I3145"/>
      <c r="J3145"/>
      <c r="K3145"/>
      <c r="L3145"/>
      <c r="M3145"/>
    </row>
    <row r="3146" spans="1:13" ht="16.5">
      <c r="A3146"/>
      <c r="B3146"/>
      <c r="C3146"/>
      <c r="D3146"/>
      <c r="E3146"/>
      <c r="F3146"/>
      <c r="G3146"/>
      <c r="H3146"/>
      <c r="I3146"/>
      <c r="J3146"/>
      <c r="K3146"/>
      <c r="L3146"/>
      <c r="M3146"/>
    </row>
    <row r="3147" spans="1:13" ht="16.5">
      <c r="A3147"/>
      <c r="B3147"/>
      <c r="C3147"/>
      <c r="D3147"/>
      <c r="E3147"/>
      <c r="F3147"/>
      <c r="G3147"/>
      <c r="H3147"/>
      <c r="I3147"/>
      <c r="J3147"/>
      <c r="K3147"/>
      <c r="L3147"/>
      <c r="M3147"/>
    </row>
    <row r="3148" spans="1:13" ht="16.5">
      <c r="A3148"/>
      <c r="B3148"/>
      <c r="C3148"/>
      <c r="D3148"/>
      <c r="E3148"/>
      <c r="F3148"/>
      <c r="G3148"/>
      <c r="H3148"/>
      <c r="I3148"/>
      <c r="J3148"/>
      <c r="K3148"/>
      <c r="L3148"/>
      <c r="M3148"/>
    </row>
    <row r="3149" spans="1:13" ht="16.5">
      <c r="A3149"/>
      <c r="B3149"/>
      <c r="C3149"/>
      <c r="D3149"/>
      <c r="E3149"/>
      <c r="F3149"/>
      <c r="G3149"/>
      <c r="H3149"/>
      <c r="I3149"/>
      <c r="J3149"/>
      <c r="K3149"/>
      <c r="L3149"/>
      <c r="M3149"/>
    </row>
    <row r="3150" spans="1:13" ht="16.5">
      <c r="A3150"/>
      <c r="B3150"/>
      <c r="C3150"/>
      <c r="D3150"/>
      <c r="E3150"/>
      <c r="F3150"/>
      <c r="G3150"/>
      <c r="H3150"/>
      <c r="I3150"/>
      <c r="J3150"/>
      <c r="K3150"/>
      <c r="L3150"/>
      <c r="M3150"/>
    </row>
    <row r="3151" spans="1:13" ht="16.5">
      <c r="A3151"/>
      <c r="B3151"/>
      <c r="C3151"/>
      <c r="D3151"/>
      <c r="E3151"/>
      <c r="F3151"/>
      <c r="G3151"/>
      <c r="H3151"/>
      <c r="I3151"/>
      <c r="J3151"/>
      <c r="K3151"/>
      <c r="L3151"/>
      <c r="M3151"/>
    </row>
    <row r="3152" spans="1:13" ht="16.5">
      <c r="A3152"/>
      <c r="B3152"/>
      <c r="C3152"/>
      <c r="D3152"/>
      <c r="E3152"/>
      <c r="F3152"/>
      <c r="G3152"/>
      <c r="H3152"/>
      <c r="I3152"/>
      <c r="J3152"/>
      <c r="K3152"/>
      <c r="L3152"/>
      <c r="M3152"/>
    </row>
    <row r="3153" spans="1:13" ht="16.5">
      <c r="A3153"/>
      <c r="B3153"/>
      <c r="C3153"/>
      <c r="D3153"/>
      <c r="E3153"/>
      <c r="F3153"/>
      <c r="G3153"/>
      <c r="H3153"/>
      <c r="I3153"/>
      <c r="J3153"/>
      <c r="K3153"/>
      <c r="L3153"/>
      <c r="M3153"/>
    </row>
    <row r="3154" spans="1:13" ht="16.5">
      <c r="A3154"/>
      <c r="B3154"/>
      <c r="C3154"/>
      <c r="D3154"/>
      <c r="E3154"/>
      <c r="F3154"/>
      <c r="G3154"/>
      <c r="H3154"/>
      <c r="I3154"/>
      <c r="J3154"/>
      <c r="K3154"/>
      <c r="L3154"/>
      <c r="M3154"/>
    </row>
    <row r="3155" spans="1:13" ht="16.5">
      <c r="A3155"/>
      <c r="B3155"/>
      <c r="C3155"/>
      <c r="D3155"/>
      <c r="E3155"/>
      <c r="F3155"/>
      <c r="G3155"/>
      <c r="H3155"/>
      <c r="I3155"/>
      <c r="J3155"/>
      <c r="K3155"/>
      <c r="L3155"/>
      <c r="M3155"/>
    </row>
    <row r="3156" spans="1:13" ht="16.5">
      <c r="A3156"/>
      <c r="B3156"/>
      <c r="C3156"/>
      <c r="D3156"/>
      <c r="E3156"/>
      <c r="F3156"/>
      <c r="G3156"/>
      <c r="H3156"/>
      <c r="I3156"/>
      <c r="J3156"/>
      <c r="K3156"/>
      <c r="L3156"/>
      <c r="M3156"/>
    </row>
    <row r="3157" spans="1:13" ht="16.5">
      <c r="A3157"/>
      <c r="B3157"/>
      <c r="C3157"/>
      <c r="D3157"/>
      <c r="E3157"/>
      <c r="F3157"/>
      <c r="G3157"/>
      <c r="H3157"/>
      <c r="I3157"/>
      <c r="J3157"/>
      <c r="K3157"/>
      <c r="L3157"/>
      <c r="M3157"/>
    </row>
    <row r="3158" spans="1:13" ht="16.5">
      <c r="A3158"/>
      <c r="B3158"/>
      <c r="C3158"/>
      <c r="D3158"/>
      <c r="E3158"/>
      <c r="F3158"/>
      <c r="G3158"/>
      <c r="H3158"/>
      <c r="I3158"/>
      <c r="J3158"/>
      <c r="K3158"/>
      <c r="L3158"/>
      <c r="M3158"/>
    </row>
    <row r="3159" spans="1:13" ht="16.5">
      <c r="A3159"/>
      <c r="B3159"/>
      <c r="C3159"/>
      <c r="D3159"/>
      <c r="E3159"/>
      <c r="F3159"/>
      <c r="G3159"/>
      <c r="H3159"/>
      <c r="I3159"/>
      <c r="J3159"/>
      <c r="K3159"/>
      <c r="L3159"/>
      <c r="M3159"/>
    </row>
    <row r="3160" spans="1:13" ht="16.5">
      <c r="A3160"/>
      <c r="B3160"/>
      <c r="C3160"/>
      <c r="D3160"/>
      <c r="E3160"/>
      <c r="F3160"/>
      <c r="G3160"/>
      <c r="H3160"/>
      <c r="I3160"/>
      <c r="J3160"/>
      <c r="K3160"/>
      <c r="L3160"/>
      <c r="M3160"/>
    </row>
    <row r="3161" spans="1:13" ht="16.5">
      <c r="A3161"/>
      <c r="B3161"/>
      <c r="C3161"/>
      <c r="D3161"/>
      <c r="E3161"/>
      <c r="F3161"/>
      <c r="G3161"/>
      <c r="H3161"/>
      <c r="I3161"/>
      <c r="J3161"/>
      <c r="K3161"/>
      <c r="L3161"/>
      <c r="M3161"/>
    </row>
    <row r="3162" spans="1:13" ht="16.5">
      <c r="A3162"/>
      <c r="B3162"/>
      <c r="C3162"/>
      <c r="D3162"/>
      <c r="E3162"/>
      <c r="F3162"/>
      <c r="G3162"/>
      <c r="H3162"/>
      <c r="I3162"/>
      <c r="J3162"/>
      <c r="K3162"/>
      <c r="L3162"/>
      <c r="M3162"/>
    </row>
    <row r="3163" spans="1:13" ht="16.5">
      <c r="A3163"/>
      <c r="B3163"/>
      <c r="C3163"/>
      <c r="D3163"/>
      <c r="E3163"/>
      <c r="F3163"/>
      <c r="G3163"/>
      <c r="H3163"/>
      <c r="I3163"/>
      <c r="J3163"/>
      <c r="K3163"/>
      <c r="L3163"/>
      <c r="M3163"/>
    </row>
    <row r="3164" spans="1:13" ht="16.5">
      <c r="A3164"/>
      <c r="B3164"/>
      <c r="C3164"/>
      <c r="D3164"/>
      <c r="E3164"/>
      <c r="F3164"/>
      <c r="G3164"/>
      <c r="H3164"/>
      <c r="I3164"/>
      <c r="J3164"/>
      <c r="K3164"/>
      <c r="L3164"/>
      <c r="M3164"/>
    </row>
    <row r="3165" spans="1:13" ht="16.5">
      <c r="A3165"/>
      <c r="B3165"/>
      <c r="C3165"/>
      <c r="D3165"/>
      <c r="E3165"/>
      <c r="F3165"/>
      <c r="G3165"/>
      <c r="H3165"/>
      <c r="I3165"/>
      <c r="J3165"/>
      <c r="K3165"/>
      <c r="L3165"/>
      <c r="M3165"/>
    </row>
    <row r="3166" spans="1:13" ht="16.5">
      <c r="A3166"/>
      <c r="B3166"/>
      <c r="C3166"/>
      <c r="D3166"/>
      <c r="E3166"/>
      <c r="F3166"/>
      <c r="G3166"/>
      <c r="H3166"/>
      <c r="I3166"/>
      <c r="J3166"/>
      <c r="K3166"/>
      <c r="L3166"/>
      <c r="M3166"/>
    </row>
    <row r="3167" spans="1:13" ht="16.5">
      <c r="A3167"/>
      <c r="B3167"/>
      <c r="C3167"/>
      <c r="D3167"/>
      <c r="E3167"/>
      <c r="F3167"/>
      <c r="G3167"/>
      <c r="H3167"/>
      <c r="I3167"/>
      <c r="J3167"/>
      <c r="K3167"/>
      <c r="L3167"/>
      <c r="M3167"/>
    </row>
    <row r="3168" spans="1:13" ht="16.5">
      <c r="A3168"/>
      <c r="B3168"/>
      <c r="C3168"/>
      <c r="D3168"/>
      <c r="E3168"/>
      <c r="F3168"/>
      <c r="G3168"/>
      <c r="H3168"/>
      <c r="I3168"/>
      <c r="J3168"/>
      <c r="K3168"/>
      <c r="L3168"/>
      <c r="M3168"/>
    </row>
    <row r="3169" spans="1:13" ht="16.5">
      <c r="A3169"/>
      <c r="B3169"/>
      <c r="C3169"/>
      <c r="D3169"/>
      <c r="E3169"/>
      <c r="F3169"/>
      <c r="G3169"/>
      <c r="H3169"/>
      <c r="I3169"/>
      <c r="J3169"/>
      <c r="K3169"/>
      <c r="L3169"/>
      <c r="M3169"/>
    </row>
    <row r="3170" spans="1:13" ht="16.5">
      <c r="A3170"/>
      <c r="B3170"/>
      <c r="C3170"/>
      <c r="D3170"/>
      <c r="E3170"/>
      <c r="F3170"/>
      <c r="G3170"/>
      <c r="H3170"/>
      <c r="I3170"/>
      <c r="J3170"/>
      <c r="K3170"/>
      <c r="L3170"/>
      <c r="M3170"/>
    </row>
    <row r="3171" spans="1:13" ht="16.5">
      <c r="A3171"/>
      <c r="B3171"/>
      <c r="C3171"/>
      <c r="D3171"/>
      <c r="E3171"/>
      <c r="F3171"/>
      <c r="G3171"/>
      <c r="H3171"/>
      <c r="I3171"/>
      <c r="J3171"/>
      <c r="K3171"/>
      <c r="L3171"/>
      <c r="M3171"/>
    </row>
    <row r="3172" spans="1:13" ht="16.5">
      <c r="A3172"/>
      <c r="B3172"/>
      <c r="C3172"/>
      <c r="D3172"/>
      <c r="E3172"/>
      <c r="F3172"/>
      <c r="G3172"/>
      <c r="H3172"/>
      <c r="I3172"/>
      <c r="J3172"/>
      <c r="K3172"/>
      <c r="L3172"/>
      <c r="M3172"/>
    </row>
    <row r="3173" spans="1:13" ht="16.5">
      <c r="A3173"/>
      <c r="B3173"/>
      <c r="C3173"/>
      <c r="D3173"/>
      <c r="E3173"/>
      <c r="F3173"/>
      <c r="G3173"/>
      <c r="H3173"/>
      <c r="I3173"/>
      <c r="J3173"/>
      <c r="K3173"/>
      <c r="L3173"/>
      <c r="M3173"/>
    </row>
    <row r="3174" spans="1:13" ht="16.5">
      <c r="A3174"/>
      <c r="B3174"/>
      <c r="C3174"/>
      <c r="D3174"/>
      <c r="E3174"/>
      <c r="F3174"/>
      <c r="G3174"/>
      <c r="H3174"/>
      <c r="I3174"/>
      <c r="J3174"/>
      <c r="K3174"/>
      <c r="L3174"/>
      <c r="M3174"/>
    </row>
    <row r="3175" spans="1:13" ht="16.5">
      <c r="A3175"/>
      <c r="B3175"/>
      <c r="C3175"/>
      <c r="D3175"/>
      <c r="E3175"/>
      <c r="F3175"/>
      <c r="G3175"/>
      <c r="H3175"/>
      <c r="I3175"/>
      <c r="J3175"/>
      <c r="K3175"/>
      <c r="L3175"/>
      <c r="M3175"/>
    </row>
    <row r="3176" spans="1:13" ht="16.5">
      <c r="A3176"/>
      <c r="B3176"/>
      <c r="C3176"/>
      <c r="D3176"/>
      <c r="E3176"/>
      <c r="F3176"/>
      <c r="G3176"/>
      <c r="H3176"/>
      <c r="I3176"/>
      <c r="J3176"/>
      <c r="K3176"/>
      <c r="L3176"/>
      <c r="M3176"/>
    </row>
    <row r="3177" spans="1:13" ht="16.5">
      <c r="A3177"/>
      <c r="B3177"/>
      <c r="C3177"/>
      <c r="D3177"/>
      <c r="E3177"/>
      <c r="F3177"/>
      <c r="G3177"/>
      <c r="H3177"/>
      <c r="I3177"/>
      <c r="J3177"/>
      <c r="K3177"/>
      <c r="L3177"/>
      <c r="M3177"/>
    </row>
    <row r="3178" spans="1:13" ht="16.5">
      <c r="A3178"/>
      <c r="B3178"/>
      <c r="C3178"/>
      <c r="D3178"/>
      <c r="E3178"/>
      <c r="F3178"/>
      <c r="G3178"/>
      <c r="H3178"/>
      <c r="I3178"/>
      <c r="J3178"/>
      <c r="K3178"/>
      <c r="L3178"/>
      <c r="M3178"/>
    </row>
    <row r="3179" spans="1:13" ht="16.5">
      <c r="A3179"/>
      <c r="B3179"/>
      <c r="C3179"/>
      <c r="D3179"/>
      <c r="E3179"/>
      <c r="F3179"/>
      <c r="G3179"/>
      <c r="H3179"/>
      <c r="I3179"/>
      <c r="J3179"/>
      <c r="K3179"/>
      <c r="L3179"/>
      <c r="M3179"/>
    </row>
    <row r="3180" spans="1:13" ht="16.5">
      <c r="A3180"/>
      <c r="B3180"/>
      <c r="C3180"/>
      <c r="D3180"/>
      <c r="E3180"/>
      <c r="F3180"/>
      <c r="G3180"/>
      <c r="H3180"/>
      <c r="I3180"/>
      <c r="J3180"/>
      <c r="K3180"/>
      <c r="L3180"/>
      <c r="M3180"/>
    </row>
    <row r="3181" spans="1:13" ht="16.5">
      <c r="A3181"/>
      <c r="B3181"/>
      <c r="C3181"/>
      <c r="D3181"/>
      <c r="E3181"/>
      <c r="F3181"/>
      <c r="G3181"/>
      <c r="H3181"/>
      <c r="I3181"/>
      <c r="J3181"/>
      <c r="K3181"/>
      <c r="L3181"/>
      <c r="M3181"/>
    </row>
    <row r="3182" spans="1:13" ht="16.5">
      <c r="A3182"/>
      <c r="B3182"/>
      <c r="C3182"/>
      <c r="D3182"/>
      <c r="E3182"/>
      <c r="F3182"/>
      <c r="G3182"/>
      <c r="H3182"/>
      <c r="I3182"/>
      <c r="J3182"/>
      <c r="K3182"/>
      <c r="L3182"/>
      <c r="M3182"/>
    </row>
    <row r="3183" spans="1:13" ht="16.5">
      <c r="A3183"/>
      <c r="B3183"/>
      <c r="C3183"/>
      <c r="D3183"/>
      <c r="E3183"/>
      <c r="F3183"/>
      <c r="G3183"/>
      <c r="H3183"/>
      <c r="I3183"/>
      <c r="J3183"/>
      <c r="K3183"/>
      <c r="L3183"/>
      <c r="M3183"/>
    </row>
    <row r="3184" spans="1:13" ht="16.5">
      <c r="A3184"/>
      <c r="B3184"/>
      <c r="C3184"/>
      <c r="D3184"/>
      <c r="E3184"/>
      <c r="F3184"/>
      <c r="G3184"/>
      <c r="H3184"/>
      <c r="I3184"/>
      <c r="J3184"/>
      <c r="K3184"/>
      <c r="L3184"/>
      <c r="M3184"/>
    </row>
    <row r="3185" spans="1:13" ht="16.5">
      <c r="A3185"/>
      <c r="B3185"/>
      <c r="C3185"/>
      <c r="D3185"/>
      <c r="E3185"/>
      <c r="F3185"/>
      <c r="G3185"/>
      <c r="H3185"/>
      <c r="I3185"/>
      <c r="J3185"/>
      <c r="K3185"/>
      <c r="L3185"/>
      <c r="M3185"/>
    </row>
    <row r="3186" spans="1:13" ht="16.5">
      <c r="A3186"/>
      <c r="B3186"/>
      <c r="C3186"/>
      <c r="D3186"/>
      <c r="E3186"/>
      <c r="F3186"/>
      <c r="G3186"/>
      <c r="H3186"/>
      <c r="I3186"/>
      <c r="J3186"/>
      <c r="K3186"/>
      <c r="L3186"/>
      <c r="M3186"/>
    </row>
    <row r="3187" spans="1:13" ht="16.5">
      <c r="A3187"/>
      <c r="B3187"/>
      <c r="C3187"/>
      <c r="D3187"/>
      <c r="E3187"/>
      <c r="F3187"/>
      <c r="G3187"/>
      <c r="H3187"/>
      <c r="I3187"/>
      <c r="J3187"/>
      <c r="K3187"/>
      <c r="L3187"/>
      <c r="M3187"/>
    </row>
    <row r="3188" spans="1:13" ht="16.5">
      <c r="A3188"/>
      <c r="B3188"/>
      <c r="C3188"/>
      <c r="D3188"/>
      <c r="E3188"/>
      <c r="F3188"/>
      <c r="G3188"/>
      <c r="H3188"/>
      <c r="I3188"/>
      <c r="J3188"/>
      <c r="K3188"/>
      <c r="L3188"/>
      <c r="M3188"/>
    </row>
    <row r="3189" spans="1:13" ht="16.5">
      <c r="A3189"/>
      <c r="B3189"/>
      <c r="C3189"/>
      <c r="D3189"/>
      <c r="E3189"/>
      <c r="F3189"/>
      <c r="G3189"/>
      <c r="H3189"/>
      <c r="I3189"/>
      <c r="J3189"/>
      <c r="K3189"/>
      <c r="L3189"/>
      <c r="M3189"/>
    </row>
    <row r="3190" spans="1:13" ht="16.5">
      <c r="A3190"/>
      <c r="B3190"/>
      <c r="C3190"/>
      <c r="D3190"/>
      <c r="E3190"/>
      <c r="F3190"/>
      <c r="G3190"/>
      <c r="H3190"/>
      <c r="I3190"/>
      <c r="J3190"/>
      <c r="K3190"/>
      <c r="L3190"/>
      <c r="M3190"/>
    </row>
    <row r="3191" spans="1:13" ht="16.5">
      <c r="A3191"/>
      <c r="B3191"/>
      <c r="C3191"/>
      <c r="D3191"/>
      <c r="E3191"/>
      <c r="F3191"/>
      <c r="G3191"/>
      <c r="H3191"/>
      <c r="I3191"/>
      <c r="J3191"/>
      <c r="K3191"/>
      <c r="L3191"/>
      <c r="M3191"/>
    </row>
    <row r="3192" spans="1:13" ht="16.5">
      <c r="A3192"/>
      <c r="B3192"/>
      <c r="C3192"/>
      <c r="D3192"/>
      <c r="E3192"/>
      <c r="F3192"/>
      <c r="G3192"/>
      <c r="H3192"/>
      <c r="I3192"/>
      <c r="J3192"/>
      <c r="K3192"/>
      <c r="L3192"/>
      <c r="M3192"/>
    </row>
    <row r="3193" spans="1:13" ht="16.5">
      <c r="A3193"/>
      <c r="B3193"/>
      <c r="C3193"/>
      <c r="D3193"/>
      <c r="E3193"/>
      <c r="F3193"/>
      <c r="G3193"/>
      <c r="H3193"/>
      <c r="I3193"/>
      <c r="J3193"/>
      <c r="K3193"/>
      <c r="L3193"/>
      <c r="M3193"/>
    </row>
    <row r="3194" spans="1:13" ht="16.5">
      <c r="A3194"/>
      <c r="B3194"/>
      <c r="C3194"/>
      <c r="D3194"/>
      <c r="E3194"/>
      <c r="F3194"/>
      <c r="G3194"/>
      <c r="H3194"/>
      <c r="I3194"/>
      <c r="J3194"/>
      <c r="K3194"/>
      <c r="L3194"/>
      <c r="M3194"/>
    </row>
    <row r="3195" spans="1:13" ht="16.5">
      <c r="A3195"/>
      <c r="B3195"/>
      <c r="C3195"/>
      <c r="D3195"/>
      <c r="E3195"/>
      <c r="F3195"/>
      <c r="G3195"/>
      <c r="H3195"/>
      <c r="I3195"/>
      <c r="J3195"/>
      <c r="K3195"/>
      <c r="L3195"/>
      <c r="M3195"/>
    </row>
    <row r="3196" spans="1:13" ht="16.5">
      <c r="A3196"/>
      <c r="B3196"/>
      <c r="C3196"/>
      <c r="D3196"/>
      <c r="E3196"/>
      <c r="F3196"/>
      <c r="G3196"/>
      <c r="H3196"/>
      <c r="I3196"/>
      <c r="J3196"/>
      <c r="K3196"/>
      <c r="L3196"/>
      <c r="M3196"/>
    </row>
    <row r="3197" spans="1:13" ht="16.5">
      <c r="A3197"/>
      <c r="B3197"/>
      <c r="C3197"/>
      <c r="D3197"/>
      <c r="E3197"/>
      <c r="F3197"/>
      <c r="G3197"/>
      <c r="H3197"/>
      <c r="I3197"/>
      <c r="J3197"/>
      <c r="K3197"/>
      <c r="L3197"/>
      <c r="M3197"/>
    </row>
    <row r="3198" spans="1:13" ht="16.5">
      <c r="A3198"/>
      <c r="B3198"/>
      <c r="C3198"/>
      <c r="D3198"/>
      <c r="E3198"/>
      <c r="F3198"/>
      <c r="G3198"/>
      <c r="H3198"/>
      <c r="I3198"/>
      <c r="J3198"/>
      <c r="K3198"/>
      <c r="L3198"/>
      <c r="M3198"/>
    </row>
    <row r="3199" spans="1:13" ht="16.5">
      <c r="A3199"/>
      <c r="B3199"/>
      <c r="C3199"/>
      <c r="D3199"/>
      <c r="E3199"/>
      <c r="F3199"/>
      <c r="G3199"/>
      <c r="H3199"/>
      <c r="I3199"/>
      <c r="J3199"/>
      <c r="K3199"/>
      <c r="L3199"/>
      <c r="M3199"/>
    </row>
    <row r="3200" spans="1:13" ht="16.5">
      <c r="A3200"/>
      <c r="B3200"/>
      <c r="C3200"/>
      <c r="D3200"/>
      <c r="E3200"/>
      <c r="F3200"/>
      <c r="G3200"/>
      <c r="H3200"/>
      <c r="I3200"/>
      <c r="J3200"/>
      <c r="K3200"/>
      <c r="L3200"/>
      <c r="M3200"/>
    </row>
    <row r="3201" spans="1:13" ht="16.5">
      <c r="A3201"/>
      <c r="B3201"/>
      <c r="C3201"/>
      <c r="D3201"/>
      <c r="E3201"/>
      <c r="F3201"/>
      <c r="G3201"/>
      <c r="H3201"/>
      <c r="I3201"/>
      <c r="J3201"/>
      <c r="K3201"/>
      <c r="L3201"/>
      <c r="M3201"/>
    </row>
    <row r="3202" spans="1:13" ht="16.5">
      <c r="A3202"/>
      <c r="B3202"/>
      <c r="C3202"/>
      <c r="D3202"/>
      <c r="E3202"/>
      <c r="F3202"/>
      <c r="G3202"/>
      <c r="H3202"/>
      <c r="I3202"/>
      <c r="J3202"/>
      <c r="K3202"/>
      <c r="L3202"/>
      <c r="M3202"/>
    </row>
    <row r="3203" spans="1:13" ht="16.5">
      <c r="A3203"/>
      <c r="B3203"/>
      <c r="C3203"/>
      <c r="D3203"/>
      <c r="E3203"/>
      <c r="F3203"/>
      <c r="G3203"/>
      <c r="H3203"/>
      <c r="I3203"/>
      <c r="J3203"/>
      <c r="K3203"/>
      <c r="L3203"/>
      <c r="M3203"/>
    </row>
    <row r="3204" spans="1:13" ht="16.5">
      <c r="A3204"/>
      <c r="B3204"/>
      <c r="C3204"/>
      <c r="D3204"/>
      <c r="E3204"/>
      <c r="F3204"/>
      <c r="G3204"/>
      <c r="H3204"/>
      <c r="I3204"/>
      <c r="J3204"/>
      <c r="K3204"/>
      <c r="L3204"/>
      <c r="M3204"/>
    </row>
    <row r="3205" spans="1:13" ht="16.5">
      <c r="A3205"/>
      <c r="B3205"/>
      <c r="C3205"/>
      <c r="D3205"/>
      <c r="E3205"/>
      <c r="F3205"/>
      <c r="G3205"/>
      <c r="H3205"/>
      <c r="I3205"/>
      <c r="J3205"/>
      <c r="K3205"/>
      <c r="L3205"/>
      <c r="M3205"/>
    </row>
    <row r="3206" spans="1:13" ht="16.5">
      <c r="A3206"/>
      <c r="B3206"/>
      <c r="C3206"/>
      <c r="D3206"/>
      <c r="E3206"/>
      <c r="F3206"/>
      <c r="G3206"/>
      <c r="H3206"/>
      <c r="I3206"/>
      <c r="J3206"/>
      <c r="K3206"/>
      <c r="L3206"/>
      <c r="M3206"/>
    </row>
    <row r="3207" spans="1:13" ht="16.5">
      <c r="A3207"/>
      <c r="B3207"/>
      <c r="C3207"/>
      <c r="D3207"/>
      <c r="E3207"/>
      <c r="F3207"/>
      <c r="G3207"/>
      <c r="H3207"/>
      <c r="I3207"/>
      <c r="J3207"/>
      <c r="K3207"/>
      <c r="L3207"/>
      <c r="M3207"/>
    </row>
    <row r="3208" spans="1:13" ht="16.5">
      <c r="A3208"/>
      <c r="B3208"/>
      <c r="C3208"/>
      <c r="D3208"/>
      <c r="E3208"/>
      <c r="F3208"/>
      <c r="G3208"/>
      <c r="H3208"/>
      <c r="I3208"/>
      <c r="J3208"/>
      <c r="K3208"/>
      <c r="L3208"/>
      <c r="M3208"/>
    </row>
    <row r="3209" spans="1:13" ht="16.5">
      <c r="A3209"/>
      <c r="B3209"/>
      <c r="C3209"/>
      <c r="D3209"/>
      <c r="E3209"/>
      <c r="F3209"/>
      <c r="G3209"/>
      <c r="H3209"/>
      <c r="I3209"/>
      <c r="J3209"/>
      <c r="K3209"/>
      <c r="L3209"/>
      <c r="M3209"/>
    </row>
    <row r="3210" spans="1:13" ht="16.5">
      <c r="A3210"/>
      <c r="B3210"/>
      <c r="C3210"/>
      <c r="D3210"/>
      <c r="E3210"/>
      <c r="F3210"/>
      <c r="G3210"/>
      <c r="H3210"/>
      <c r="I3210"/>
      <c r="J3210"/>
      <c r="K3210"/>
      <c r="L3210"/>
      <c r="M3210"/>
    </row>
    <row r="3211" spans="1:13" ht="16.5">
      <c r="A3211"/>
      <c r="B3211"/>
      <c r="C3211"/>
      <c r="D3211"/>
      <c r="E3211"/>
      <c r="F3211"/>
      <c r="G3211"/>
      <c r="H3211"/>
      <c r="I3211"/>
      <c r="J3211"/>
      <c r="K3211"/>
      <c r="L3211"/>
      <c r="M3211"/>
    </row>
    <row r="3212" spans="1:13" ht="16.5">
      <c r="A3212"/>
      <c r="B3212"/>
      <c r="C3212"/>
      <c r="D3212"/>
      <c r="E3212"/>
      <c r="F3212"/>
      <c r="G3212"/>
      <c r="H3212"/>
      <c r="I3212"/>
      <c r="J3212"/>
      <c r="K3212"/>
      <c r="L3212"/>
      <c r="M3212"/>
    </row>
    <row r="3213" spans="1:13" ht="16.5">
      <c r="A3213"/>
      <c r="B3213"/>
      <c r="C3213"/>
      <c r="D3213"/>
      <c r="E3213"/>
      <c r="F3213"/>
      <c r="G3213"/>
      <c r="H3213"/>
      <c r="I3213"/>
      <c r="J3213"/>
      <c r="K3213"/>
      <c r="L3213"/>
      <c r="M3213"/>
    </row>
    <row r="3214" spans="1:13" ht="16.5">
      <c r="A3214"/>
      <c r="B3214"/>
      <c r="C3214"/>
      <c r="D3214"/>
      <c r="E3214"/>
      <c r="F3214"/>
      <c r="G3214"/>
      <c r="H3214"/>
      <c r="I3214"/>
      <c r="J3214"/>
      <c r="K3214"/>
      <c r="L3214"/>
      <c r="M3214"/>
    </row>
    <row r="3215" spans="1:13" ht="16.5">
      <c r="A3215"/>
      <c r="B3215"/>
      <c r="C3215"/>
      <c r="D3215"/>
      <c r="E3215"/>
      <c r="F3215"/>
      <c r="G3215"/>
      <c r="H3215"/>
      <c r="I3215"/>
      <c r="J3215"/>
      <c r="K3215"/>
      <c r="L3215"/>
      <c r="M3215"/>
    </row>
    <row r="3216" spans="1:13" ht="16.5">
      <c r="A3216"/>
      <c r="B3216"/>
      <c r="C3216"/>
      <c r="D3216"/>
      <c r="E3216"/>
      <c r="F3216"/>
      <c r="G3216"/>
      <c r="H3216"/>
      <c r="I3216"/>
      <c r="J3216"/>
      <c r="K3216"/>
      <c r="L3216"/>
      <c r="M3216"/>
    </row>
    <row r="3217" spans="1:13" ht="16.5">
      <c r="A3217"/>
      <c r="B3217"/>
      <c r="C3217"/>
      <c r="D3217"/>
      <c r="E3217"/>
      <c r="F3217"/>
      <c r="G3217"/>
      <c r="H3217"/>
      <c r="I3217"/>
      <c r="J3217"/>
      <c r="K3217"/>
      <c r="L3217"/>
      <c r="M3217"/>
    </row>
    <row r="3218" spans="1:13" ht="16.5">
      <c r="A3218"/>
      <c r="B3218"/>
      <c r="C3218"/>
      <c r="D3218"/>
      <c r="E3218"/>
      <c r="F3218"/>
      <c r="G3218"/>
      <c r="H3218"/>
      <c r="I3218"/>
      <c r="J3218"/>
      <c r="K3218"/>
      <c r="L3218"/>
      <c r="M3218"/>
    </row>
    <row r="3219" spans="1:13" ht="16.5">
      <c r="A3219"/>
      <c r="B3219"/>
      <c r="C3219"/>
      <c r="D3219"/>
      <c r="E3219"/>
      <c r="F3219"/>
      <c r="G3219"/>
      <c r="H3219"/>
      <c r="I3219"/>
      <c r="J3219"/>
      <c r="K3219"/>
      <c r="L3219"/>
      <c r="M3219"/>
    </row>
    <row r="3220" spans="1:13" ht="16.5">
      <c r="A3220"/>
      <c r="B3220"/>
      <c r="C3220"/>
      <c r="D3220"/>
      <c r="E3220"/>
      <c r="F3220"/>
      <c r="G3220"/>
      <c r="H3220"/>
      <c r="I3220"/>
      <c r="J3220"/>
      <c r="K3220"/>
      <c r="L3220"/>
      <c r="M3220"/>
    </row>
    <row r="3221" spans="1:13" ht="16.5">
      <c r="A3221"/>
      <c r="B3221"/>
      <c r="C3221"/>
      <c r="D3221"/>
      <c r="E3221"/>
      <c r="F3221"/>
      <c r="G3221"/>
      <c r="H3221"/>
      <c r="I3221"/>
      <c r="J3221"/>
      <c r="K3221"/>
      <c r="L3221"/>
      <c r="M3221"/>
    </row>
    <row r="3222" spans="1:13" ht="16.5">
      <c r="A3222"/>
      <c r="B3222"/>
      <c r="C3222"/>
      <c r="D3222"/>
      <c r="E3222"/>
      <c r="F3222"/>
      <c r="G3222"/>
      <c r="H3222"/>
      <c r="I3222"/>
      <c r="J3222"/>
      <c r="K3222"/>
      <c r="L3222"/>
      <c r="M3222"/>
    </row>
    <row r="3223" spans="1:13" ht="16.5">
      <c r="A3223"/>
      <c r="B3223"/>
      <c r="C3223"/>
      <c r="D3223"/>
      <c r="E3223"/>
      <c r="F3223"/>
      <c r="G3223"/>
      <c r="H3223"/>
      <c r="I3223"/>
      <c r="J3223"/>
      <c r="K3223"/>
      <c r="L3223"/>
      <c r="M3223"/>
    </row>
    <row r="3224" spans="1:13" ht="16.5">
      <c r="A3224"/>
      <c r="B3224"/>
      <c r="C3224"/>
      <c r="D3224"/>
      <c r="E3224"/>
      <c r="F3224"/>
      <c r="G3224"/>
      <c r="H3224"/>
      <c r="I3224"/>
      <c r="J3224"/>
      <c r="K3224"/>
      <c r="L3224"/>
      <c r="M3224"/>
    </row>
    <row r="3225" spans="1:13" ht="16.5">
      <c r="A3225"/>
      <c r="B3225"/>
      <c r="C3225"/>
      <c r="D3225"/>
      <c r="E3225"/>
      <c r="F3225"/>
      <c r="G3225"/>
      <c r="H3225"/>
      <c r="I3225"/>
      <c r="J3225"/>
      <c r="K3225"/>
      <c r="L3225"/>
      <c r="M3225"/>
    </row>
    <row r="3226" spans="1:13" ht="16.5">
      <c r="A3226"/>
      <c r="B3226"/>
      <c r="C3226"/>
      <c r="D3226"/>
      <c r="E3226"/>
      <c r="F3226"/>
      <c r="G3226"/>
      <c r="H3226"/>
      <c r="I3226"/>
      <c r="J3226"/>
      <c r="K3226"/>
      <c r="L3226"/>
      <c r="M3226"/>
    </row>
    <row r="3227" spans="1:13" ht="16.5">
      <c r="A3227"/>
      <c r="B3227"/>
      <c r="C3227"/>
      <c r="D3227"/>
      <c r="E3227"/>
      <c r="F3227"/>
      <c r="G3227"/>
      <c r="H3227"/>
      <c r="I3227"/>
      <c r="J3227"/>
      <c r="K3227"/>
      <c r="L3227"/>
      <c r="M3227"/>
    </row>
    <row r="3228" spans="1:13" ht="16.5">
      <c r="A3228"/>
      <c r="B3228"/>
      <c r="C3228"/>
      <c r="D3228"/>
      <c r="E3228"/>
      <c r="F3228"/>
      <c r="G3228"/>
      <c r="H3228"/>
      <c r="I3228"/>
      <c r="J3228"/>
      <c r="K3228"/>
      <c r="L3228"/>
      <c r="M3228"/>
    </row>
    <row r="3229" spans="1:13" ht="16.5">
      <c r="A3229"/>
      <c r="B3229"/>
      <c r="C3229"/>
      <c r="D3229"/>
      <c r="E3229"/>
      <c r="F3229"/>
      <c r="G3229"/>
      <c r="H3229"/>
      <c r="I3229"/>
      <c r="J3229"/>
      <c r="K3229"/>
      <c r="L3229"/>
      <c r="M3229"/>
    </row>
    <row r="3230" spans="1:13" ht="16.5">
      <c r="A3230"/>
      <c r="B3230"/>
      <c r="C3230"/>
      <c r="D3230"/>
      <c r="E3230"/>
      <c r="F3230"/>
      <c r="G3230"/>
      <c r="H3230"/>
      <c r="I3230"/>
      <c r="J3230"/>
      <c r="K3230"/>
      <c r="L3230"/>
      <c r="M3230"/>
    </row>
    <row r="3231" spans="1:13" ht="16.5">
      <c r="A3231"/>
      <c r="B3231"/>
      <c r="C3231"/>
      <c r="D3231"/>
      <c r="E3231"/>
      <c r="F3231"/>
      <c r="G3231"/>
      <c r="H3231"/>
      <c r="I3231"/>
      <c r="J3231"/>
      <c r="K3231"/>
      <c r="L3231"/>
      <c r="M3231"/>
    </row>
    <row r="3232" spans="1:13" ht="16.5">
      <c r="A3232"/>
      <c r="B3232"/>
      <c r="C3232"/>
      <c r="D3232"/>
      <c r="E3232"/>
      <c r="F3232"/>
      <c r="G3232"/>
      <c r="H3232"/>
      <c r="I3232"/>
      <c r="J3232"/>
      <c r="K3232"/>
      <c r="L3232"/>
      <c r="M3232"/>
    </row>
    <row r="3233" spans="1:13" ht="16.5">
      <c r="A3233"/>
      <c r="B3233"/>
      <c r="C3233"/>
      <c r="D3233"/>
      <c r="E3233"/>
      <c r="F3233"/>
      <c r="G3233"/>
      <c r="H3233"/>
      <c r="I3233"/>
      <c r="J3233"/>
      <c r="K3233"/>
      <c r="L3233"/>
      <c r="M3233"/>
    </row>
    <row r="3234" spans="1:13" ht="16.5">
      <c r="A3234"/>
      <c r="B3234"/>
      <c r="C3234"/>
      <c r="D3234"/>
      <c r="E3234"/>
      <c r="F3234"/>
      <c r="G3234"/>
      <c r="H3234"/>
      <c r="I3234"/>
      <c r="J3234"/>
      <c r="K3234"/>
      <c r="L3234"/>
      <c r="M3234"/>
    </row>
    <row r="3235" spans="1:13" ht="16.5">
      <c r="A3235"/>
      <c r="B3235"/>
      <c r="C3235"/>
      <c r="D3235"/>
      <c r="E3235"/>
      <c r="F3235"/>
      <c r="G3235"/>
      <c r="H3235"/>
      <c r="I3235"/>
      <c r="J3235"/>
      <c r="K3235"/>
      <c r="L3235"/>
      <c r="M3235"/>
    </row>
    <row r="3236" spans="1:13" ht="16.5">
      <c r="A3236"/>
      <c r="B3236"/>
      <c r="C3236"/>
      <c r="D3236"/>
      <c r="E3236"/>
      <c r="F3236"/>
      <c r="G3236"/>
      <c r="H3236"/>
      <c r="I3236"/>
      <c r="J3236"/>
      <c r="K3236"/>
      <c r="L3236"/>
      <c r="M3236"/>
    </row>
    <row r="3237" spans="1:13" ht="16.5">
      <c r="A3237"/>
      <c r="B3237"/>
      <c r="C3237"/>
      <c r="D3237"/>
      <c r="E3237"/>
      <c r="F3237"/>
      <c r="G3237"/>
      <c r="H3237"/>
      <c r="I3237"/>
      <c r="J3237"/>
      <c r="K3237"/>
      <c r="L3237"/>
      <c r="M3237"/>
    </row>
    <row r="3238" spans="1:13" ht="16.5">
      <c r="A3238"/>
      <c r="B3238"/>
      <c r="C3238"/>
      <c r="D3238"/>
      <c r="E3238"/>
      <c r="F3238"/>
      <c r="G3238"/>
      <c r="H3238"/>
      <c r="I3238"/>
      <c r="J3238"/>
      <c r="K3238"/>
      <c r="L3238"/>
      <c r="M3238"/>
    </row>
    <row r="3239" spans="1:13" ht="16.5">
      <c r="A3239"/>
      <c r="B3239"/>
      <c r="C3239"/>
      <c r="D3239"/>
      <c r="E3239"/>
      <c r="F3239"/>
      <c r="G3239"/>
      <c r="H3239"/>
      <c r="I3239"/>
      <c r="J3239"/>
      <c r="K3239"/>
      <c r="L3239"/>
      <c r="M3239"/>
    </row>
    <row r="3240" spans="1:13" ht="16.5">
      <c r="A3240"/>
      <c r="B3240"/>
      <c r="C3240"/>
      <c r="D3240"/>
      <c r="E3240"/>
      <c r="F3240"/>
      <c r="G3240"/>
      <c r="H3240"/>
      <c r="I3240"/>
      <c r="J3240"/>
      <c r="K3240"/>
      <c r="L3240"/>
      <c r="M3240"/>
    </row>
    <row r="3241" spans="1:13" ht="16.5">
      <c r="A3241"/>
      <c r="B3241"/>
      <c r="C3241"/>
      <c r="D3241"/>
      <c r="E3241"/>
      <c r="F3241"/>
      <c r="G3241"/>
      <c r="H3241"/>
      <c r="I3241"/>
      <c r="J3241"/>
      <c r="K3241"/>
      <c r="L3241"/>
      <c r="M3241"/>
    </row>
    <row r="3242" spans="1:13" ht="16.5">
      <c r="A3242"/>
      <c r="B3242"/>
      <c r="C3242"/>
      <c r="D3242"/>
      <c r="E3242"/>
      <c r="F3242"/>
      <c r="G3242"/>
      <c r="H3242"/>
      <c r="I3242"/>
      <c r="J3242"/>
      <c r="K3242"/>
      <c r="L3242"/>
      <c r="M3242"/>
    </row>
    <row r="3243" spans="1:13" ht="16.5">
      <c r="A3243"/>
      <c r="B3243"/>
      <c r="C3243"/>
      <c r="D3243"/>
      <c r="E3243"/>
      <c r="F3243"/>
      <c r="G3243"/>
      <c r="H3243"/>
      <c r="I3243"/>
      <c r="J3243"/>
      <c r="K3243"/>
      <c r="L3243"/>
      <c r="M3243"/>
    </row>
    <row r="3244" spans="1:13" ht="16.5">
      <c r="A3244"/>
      <c r="B3244"/>
      <c r="C3244"/>
      <c r="D3244"/>
      <c r="E3244"/>
      <c r="F3244"/>
      <c r="G3244"/>
      <c r="H3244"/>
      <c r="I3244"/>
      <c r="J3244"/>
      <c r="K3244"/>
      <c r="L3244"/>
      <c r="M3244"/>
    </row>
    <row r="3245" spans="1:13" ht="16.5">
      <c r="A3245"/>
      <c r="B3245"/>
      <c r="C3245"/>
      <c r="D3245"/>
      <c r="E3245"/>
      <c r="F3245"/>
      <c r="G3245"/>
      <c r="H3245"/>
      <c r="I3245"/>
      <c r="J3245"/>
      <c r="K3245"/>
      <c r="L3245"/>
      <c r="M3245"/>
    </row>
    <row r="3246" spans="1:13" ht="16.5">
      <c r="A3246"/>
      <c r="B3246"/>
      <c r="C3246"/>
      <c r="D3246"/>
      <c r="E3246"/>
      <c r="F3246"/>
      <c r="G3246"/>
      <c r="H3246"/>
      <c r="I3246"/>
      <c r="J3246"/>
      <c r="K3246"/>
      <c r="L3246"/>
      <c r="M3246"/>
    </row>
    <row r="3247" spans="1:13" ht="16.5">
      <c r="A3247"/>
      <c r="B3247"/>
      <c r="C3247"/>
      <c r="D3247"/>
      <c r="E3247"/>
      <c r="F3247"/>
      <c r="G3247"/>
      <c r="H3247"/>
      <c r="I3247"/>
      <c r="J3247"/>
      <c r="K3247"/>
      <c r="L3247"/>
      <c r="M3247"/>
    </row>
    <row r="3248" spans="1:13" ht="16.5">
      <c r="A3248"/>
      <c r="B3248"/>
      <c r="C3248"/>
      <c r="D3248"/>
      <c r="E3248"/>
      <c r="F3248"/>
      <c r="G3248"/>
      <c r="H3248"/>
      <c r="I3248"/>
      <c r="J3248"/>
      <c r="K3248"/>
      <c r="L3248"/>
      <c r="M3248"/>
    </row>
    <row r="3249" spans="1:13" ht="16.5">
      <c r="A3249"/>
      <c r="B3249"/>
      <c r="C3249"/>
      <c r="D3249"/>
      <c r="E3249"/>
      <c r="F3249"/>
      <c r="G3249"/>
      <c r="H3249"/>
      <c r="I3249"/>
      <c r="J3249"/>
      <c r="K3249"/>
      <c r="L3249"/>
      <c r="M3249"/>
    </row>
    <row r="3250" spans="1:13" ht="16.5">
      <c r="A3250"/>
      <c r="B3250"/>
      <c r="C3250"/>
      <c r="D3250"/>
      <c r="E3250"/>
      <c r="F3250"/>
      <c r="G3250"/>
      <c r="H3250"/>
      <c r="I3250"/>
      <c r="J3250"/>
      <c r="K3250"/>
      <c r="L3250"/>
      <c r="M3250"/>
    </row>
    <row r="3251" spans="1:13" ht="16.5">
      <c r="A3251"/>
      <c r="B3251"/>
      <c r="C3251"/>
      <c r="D3251"/>
      <c r="E3251"/>
      <c r="F3251"/>
      <c r="G3251"/>
      <c r="H3251"/>
      <c r="I3251"/>
      <c r="J3251"/>
      <c r="K3251"/>
      <c r="L3251"/>
      <c r="M3251"/>
    </row>
    <row r="3252" spans="1:13" ht="16.5">
      <c r="A3252"/>
      <c r="B3252"/>
      <c r="C3252"/>
      <c r="D3252"/>
      <c r="E3252"/>
      <c r="F3252"/>
      <c r="G3252"/>
      <c r="H3252"/>
      <c r="I3252"/>
      <c r="J3252"/>
      <c r="K3252"/>
      <c r="L3252"/>
      <c r="M3252"/>
    </row>
    <row r="3253" spans="1:13" ht="16.5">
      <c r="A3253"/>
      <c r="B3253"/>
      <c r="C3253"/>
      <c r="D3253"/>
      <c r="E3253"/>
      <c r="F3253"/>
      <c r="G3253"/>
      <c r="H3253"/>
      <c r="I3253"/>
      <c r="J3253"/>
      <c r="K3253"/>
      <c r="L3253"/>
      <c r="M3253"/>
    </row>
    <row r="3254" spans="1:13" ht="16.5">
      <c r="A3254"/>
      <c r="B3254"/>
      <c r="C3254"/>
      <c r="D3254"/>
      <c r="E3254"/>
      <c r="F3254"/>
      <c r="G3254"/>
      <c r="H3254"/>
      <c r="I3254"/>
      <c r="J3254"/>
      <c r="K3254"/>
      <c r="L3254"/>
      <c r="M3254"/>
    </row>
    <row r="3255" spans="1:13" ht="16.5">
      <c r="A3255"/>
      <c r="B3255"/>
      <c r="C3255"/>
      <c r="D3255"/>
      <c r="E3255"/>
      <c r="F3255"/>
      <c r="G3255"/>
      <c r="H3255"/>
      <c r="I3255"/>
      <c r="J3255"/>
      <c r="K3255"/>
      <c r="L3255"/>
      <c r="M3255"/>
    </row>
    <row r="3256" spans="1:13" ht="16.5">
      <c r="A3256"/>
      <c r="B3256"/>
      <c r="C3256"/>
      <c r="D3256"/>
      <c r="E3256"/>
      <c r="F3256"/>
      <c r="G3256"/>
      <c r="H3256"/>
      <c r="I3256"/>
      <c r="J3256"/>
      <c r="K3256"/>
      <c r="L3256"/>
      <c r="M3256"/>
    </row>
    <row r="3257" spans="1:13" ht="16.5">
      <c r="A3257"/>
      <c r="B3257"/>
      <c r="C3257"/>
      <c r="D3257"/>
      <c r="E3257"/>
      <c r="F3257"/>
      <c r="G3257"/>
      <c r="H3257"/>
      <c r="I3257"/>
      <c r="J3257"/>
      <c r="K3257"/>
      <c r="L3257"/>
      <c r="M3257"/>
    </row>
    <row r="3258" spans="1:13" ht="16.5">
      <c r="A3258"/>
      <c r="B3258"/>
      <c r="C3258"/>
      <c r="D3258"/>
      <c r="E3258"/>
      <c r="F3258"/>
      <c r="G3258"/>
      <c r="H3258"/>
      <c r="I3258"/>
      <c r="J3258"/>
      <c r="K3258"/>
      <c r="L3258"/>
      <c r="M3258"/>
    </row>
    <row r="3259" spans="1:13" ht="16.5">
      <c r="A3259"/>
      <c r="B3259"/>
      <c r="C3259"/>
      <c r="D3259"/>
      <c r="E3259"/>
      <c r="F3259"/>
      <c r="G3259"/>
      <c r="H3259"/>
      <c r="I3259"/>
      <c r="J3259"/>
      <c r="K3259"/>
      <c r="L3259"/>
      <c r="M3259"/>
    </row>
    <row r="3260" spans="1:13" ht="16.5">
      <c r="A3260"/>
      <c r="B3260"/>
      <c r="C3260"/>
      <c r="D3260"/>
      <c r="E3260"/>
      <c r="F3260"/>
      <c r="G3260"/>
      <c r="H3260"/>
      <c r="I3260"/>
      <c r="J3260"/>
      <c r="K3260"/>
      <c r="L3260"/>
      <c r="M3260"/>
    </row>
    <row r="3261" spans="1:13" ht="16.5">
      <c r="A3261"/>
      <c r="B3261"/>
      <c r="C3261"/>
      <c r="D3261"/>
      <c r="E3261"/>
      <c r="F3261"/>
      <c r="G3261"/>
      <c r="H3261"/>
      <c r="I3261"/>
      <c r="J3261"/>
      <c r="K3261"/>
      <c r="L3261"/>
      <c r="M3261"/>
    </row>
    <row r="3262" spans="1:13" ht="16.5">
      <c r="A3262"/>
      <c r="B3262"/>
      <c r="C3262"/>
      <c r="D3262"/>
      <c r="E3262"/>
      <c r="F3262"/>
      <c r="G3262"/>
      <c r="H3262"/>
      <c r="I3262"/>
      <c r="J3262"/>
      <c r="K3262"/>
      <c r="L3262"/>
      <c r="M3262"/>
    </row>
    <row r="3263" spans="1:13" ht="16.5">
      <c r="A3263"/>
      <c r="B3263"/>
      <c r="C3263"/>
      <c r="D3263"/>
      <c r="E3263"/>
      <c r="F3263"/>
      <c r="G3263"/>
      <c r="H3263"/>
      <c r="I3263"/>
      <c r="J3263"/>
      <c r="K3263"/>
      <c r="L3263"/>
      <c r="M3263"/>
    </row>
    <row r="3264" spans="1:13" ht="16.5">
      <c r="A3264"/>
      <c r="B3264"/>
      <c r="C3264"/>
      <c r="D3264"/>
      <c r="E3264"/>
      <c r="F3264"/>
      <c r="G3264"/>
      <c r="H3264"/>
      <c r="I3264"/>
      <c r="J3264"/>
      <c r="K3264"/>
      <c r="L3264"/>
      <c r="M3264"/>
    </row>
    <row r="3265" spans="1:13" ht="16.5">
      <c r="A3265"/>
      <c r="B3265"/>
      <c r="C3265"/>
      <c r="D3265"/>
      <c r="E3265"/>
      <c r="F3265"/>
      <c r="G3265"/>
      <c r="H3265"/>
      <c r="I3265"/>
      <c r="J3265"/>
      <c r="K3265"/>
      <c r="L3265"/>
      <c r="M3265"/>
    </row>
    <row r="3266" spans="1:13" ht="16.5">
      <c r="A3266"/>
      <c r="B3266"/>
      <c r="C3266"/>
      <c r="D3266"/>
      <c r="E3266"/>
      <c r="F3266"/>
      <c r="G3266"/>
      <c r="H3266"/>
      <c r="I3266"/>
      <c r="J3266"/>
      <c r="K3266"/>
      <c r="L3266"/>
      <c r="M3266"/>
    </row>
    <row r="3267" spans="1:13" ht="16.5">
      <c r="A3267"/>
      <c r="B3267"/>
      <c r="C3267"/>
      <c r="D3267"/>
      <c r="E3267"/>
      <c r="F3267"/>
      <c r="G3267"/>
      <c r="H3267"/>
      <c r="I3267"/>
      <c r="J3267"/>
      <c r="K3267"/>
      <c r="L3267"/>
      <c r="M3267"/>
    </row>
    <row r="3268" spans="1:13" ht="16.5">
      <c r="A3268"/>
      <c r="B3268"/>
      <c r="C3268"/>
      <c r="D3268"/>
      <c r="E3268"/>
      <c r="F3268"/>
      <c r="G3268"/>
      <c r="H3268"/>
      <c r="I3268"/>
      <c r="J3268"/>
      <c r="K3268"/>
      <c r="L3268"/>
      <c r="M3268"/>
    </row>
    <row r="3269" spans="1:13" ht="16.5">
      <c r="A3269"/>
      <c r="B3269"/>
      <c r="C3269"/>
      <c r="D3269"/>
      <c r="E3269"/>
      <c r="F3269"/>
      <c r="G3269"/>
      <c r="H3269"/>
      <c r="I3269"/>
      <c r="J3269"/>
      <c r="K3269"/>
      <c r="L3269"/>
      <c r="M3269"/>
    </row>
    <row r="3270" spans="1:13" ht="16.5">
      <c r="A3270"/>
      <c r="B3270"/>
      <c r="C3270"/>
      <c r="D3270"/>
      <c r="E3270"/>
      <c r="F3270"/>
      <c r="G3270"/>
      <c r="H3270"/>
      <c r="I3270"/>
      <c r="J3270"/>
      <c r="K3270"/>
      <c r="L3270"/>
      <c r="M3270"/>
    </row>
    <row r="3271" spans="1:13" ht="16.5">
      <c r="A3271"/>
      <c r="B3271"/>
      <c r="C3271"/>
      <c r="D3271"/>
      <c r="E3271"/>
      <c r="F3271"/>
      <c r="G3271"/>
      <c r="H3271"/>
      <c r="I3271"/>
      <c r="J3271"/>
      <c r="K3271"/>
      <c r="L3271"/>
      <c r="M3271"/>
    </row>
    <row r="3272" spans="1:13" ht="16.5">
      <c r="A3272"/>
      <c r="B3272"/>
      <c r="C3272"/>
      <c r="D3272"/>
      <c r="E3272"/>
      <c r="F3272"/>
      <c r="G3272"/>
      <c r="H3272"/>
      <c r="I3272"/>
      <c r="J3272"/>
      <c r="K3272"/>
      <c r="L3272"/>
      <c r="M3272"/>
    </row>
    <row r="3273" spans="1:13" ht="16.5">
      <c r="A3273"/>
      <c r="B3273"/>
      <c r="C3273"/>
      <c r="D3273"/>
      <c r="E3273"/>
      <c r="F3273"/>
      <c r="G3273"/>
      <c r="H3273"/>
      <c r="I3273"/>
      <c r="J3273"/>
      <c r="K3273"/>
      <c r="L3273"/>
      <c r="M3273"/>
    </row>
    <row r="3274" spans="1:13" ht="16.5">
      <c r="A3274"/>
      <c r="B3274"/>
      <c r="C3274"/>
      <c r="D3274"/>
      <c r="E3274"/>
      <c r="F3274"/>
      <c r="G3274"/>
      <c r="H3274"/>
      <c r="I3274"/>
      <c r="J3274"/>
      <c r="K3274"/>
      <c r="L3274"/>
      <c r="M3274"/>
    </row>
    <row r="3275" spans="1:13" ht="16.5">
      <c r="A3275"/>
      <c r="B3275"/>
      <c r="C3275"/>
      <c r="D3275"/>
      <c r="E3275"/>
      <c r="F3275"/>
      <c r="G3275"/>
      <c r="H3275"/>
      <c r="I3275"/>
      <c r="J3275"/>
      <c r="K3275"/>
      <c r="L3275"/>
      <c r="M3275"/>
    </row>
    <row r="3276" spans="1:13" ht="16.5">
      <c r="A3276"/>
      <c r="B3276"/>
      <c r="C3276"/>
      <c r="D3276"/>
      <c r="E3276"/>
      <c r="F3276"/>
      <c r="G3276"/>
      <c r="H3276"/>
      <c r="I3276"/>
      <c r="J3276"/>
      <c r="K3276"/>
      <c r="L3276"/>
      <c r="M3276"/>
    </row>
    <row r="3277" spans="1:13" ht="16.5">
      <c r="A3277"/>
      <c r="B3277"/>
      <c r="C3277"/>
      <c r="D3277"/>
      <c r="E3277"/>
      <c r="F3277"/>
      <c r="G3277"/>
      <c r="H3277"/>
      <c r="I3277"/>
      <c r="J3277"/>
      <c r="K3277"/>
      <c r="L3277"/>
      <c r="M3277"/>
    </row>
    <row r="3278" spans="1:13" ht="16.5">
      <c r="A3278"/>
      <c r="B3278"/>
      <c r="C3278"/>
      <c r="D3278"/>
      <c r="E3278"/>
      <c r="F3278"/>
      <c r="G3278"/>
      <c r="H3278"/>
      <c r="I3278"/>
      <c r="J3278"/>
      <c r="K3278"/>
      <c r="L3278"/>
      <c r="M3278"/>
    </row>
    <row r="3279" spans="1:13" ht="16.5">
      <c r="A3279"/>
      <c r="B3279"/>
      <c r="C3279"/>
      <c r="D3279"/>
      <c r="E3279"/>
      <c r="F3279"/>
      <c r="G3279"/>
      <c r="H3279"/>
      <c r="I3279"/>
      <c r="J3279"/>
      <c r="K3279"/>
      <c r="L3279"/>
      <c r="M3279"/>
    </row>
    <row r="3280" spans="1:13" ht="16.5">
      <c r="A3280"/>
      <c r="B3280"/>
      <c r="C3280"/>
      <c r="D3280"/>
      <c r="E3280"/>
      <c r="F3280"/>
      <c r="G3280"/>
      <c r="H3280"/>
      <c r="I3280"/>
      <c r="J3280"/>
      <c r="K3280"/>
      <c r="L3280"/>
      <c r="M3280"/>
    </row>
    <row r="3281" spans="1:13" ht="16.5">
      <c r="A3281"/>
      <c r="B3281"/>
      <c r="C3281"/>
      <c r="D3281"/>
      <c r="E3281"/>
      <c r="F3281"/>
      <c r="G3281"/>
      <c r="H3281"/>
      <c r="I3281"/>
      <c r="J3281"/>
      <c r="K3281"/>
      <c r="L3281"/>
      <c r="M3281"/>
    </row>
    <row r="3282" spans="1:13" ht="16.5">
      <c r="A3282"/>
      <c r="B3282"/>
      <c r="C3282"/>
      <c r="D3282"/>
      <c r="E3282"/>
      <c r="F3282"/>
      <c r="G3282"/>
      <c r="H3282"/>
      <c r="I3282"/>
      <c r="J3282"/>
      <c r="K3282"/>
      <c r="L3282"/>
      <c r="M3282"/>
    </row>
    <row r="3283" spans="1:13" ht="16.5">
      <c r="A3283"/>
      <c r="B3283"/>
      <c r="C3283"/>
      <c r="D3283"/>
      <c r="E3283"/>
      <c r="F3283"/>
      <c r="G3283"/>
      <c r="H3283"/>
      <c r="I3283"/>
      <c r="J3283"/>
      <c r="K3283"/>
      <c r="L3283"/>
      <c r="M3283"/>
    </row>
    <row r="3284" spans="1:13" ht="16.5">
      <c r="A3284"/>
      <c r="B3284"/>
      <c r="C3284"/>
      <c r="D3284"/>
      <c r="E3284"/>
      <c r="F3284"/>
      <c r="G3284"/>
      <c r="H3284"/>
      <c r="I3284"/>
      <c r="J3284"/>
      <c r="K3284"/>
      <c r="L3284"/>
      <c r="M3284"/>
    </row>
    <row r="3285" spans="1:13" ht="16.5">
      <c r="A3285"/>
      <c r="B3285"/>
      <c r="C3285"/>
      <c r="D3285"/>
      <c r="E3285"/>
      <c r="F3285"/>
      <c r="G3285"/>
      <c r="H3285"/>
      <c r="I3285"/>
      <c r="J3285"/>
      <c r="K3285"/>
      <c r="L3285"/>
      <c r="M3285"/>
    </row>
    <row r="3286" spans="1:13" ht="16.5">
      <c r="A3286"/>
      <c r="B3286"/>
      <c r="C3286"/>
      <c r="D3286"/>
      <c r="E3286"/>
      <c r="F3286"/>
      <c r="G3286"/>
      <c r="H3286"/>
      <c r="I3286"/>
      <c r="J3286"/>
      <c r="K3286"/>
      <c r="L3286"/>
      <c r="M3286"/>
    </row>
    <row r="3287" spans="1:13" ht="16.5">
      <c r="A3287"/>
      <c r="B3287"/>
      <c r="C3287"/>
      <c r="D3287"/>
      <c r="E3287"/>
      <c r="F3287"/>
      <c r="G3287"/>
      <c r="H3287"/>
      <c r="I3287"/>
      <c r="J3287"/>
      <c r="K3287"/>
      <c r="L3287"/>
      <c r="M3287"/>
    </row>
    <row r="3288" spans="1:13" ht="16.5">
      <c r="A3288"/>
      <c r="B3288"/>
      <c r="C3288"/>
      <c r="D3288"/>
      <c r="E3288"/>
      <c r="F3288"/>
      <c r="G3288"/>
      <c r="H3288"/>
      <c r="I3288"/>
      <c r="J3288"/>
      <c r="K3288"/>
      <c r="L3288"/>
      <c r="M3288"/>
    </row>
    <row r="3289" spans="1:13" ht="16.5">
      <c r="A3289"/>
      <c r="B3289"/>
      <c r="C3289"/>
      <c r="D3289"/>
      <c r="E3289"/>
      <c r="F3289"/>
      <c r="G3289"/>
      <c r="H3289"/>
      <c r="I3289"/>
      <c r="J3289"/>
      <c r="K3289"/>
      <c r="L3289"/>
      <c r="M3289"/>
    </row>
    <row r="3290" spans="1:13" ht="16.5">
      <c r="A3290"/>
      <c r="B3290"/>
      <c r="C3290"/>
      <c r="D3290"/>
      <c r="E3290"/>
      <c r="F3290"/>
      <c r="G3290"/>
      <c r="H3290"/>
      <c r="I3290"/>
      <c r="J3290"/>
      <c r="K3290"/>
      <c r="L3290"/>
      <c r="M3290"/>
    </row>
    <row r="3291" spans="1:13" ht="16.5">
      <c r="A3291"/>
      <c r="B3291"/>
      <c r="C3291"/>
      <c r="D3291"/>
      <c r="E3291"/>
      <c r="F3291"/>
      <c r="G3291"/>
      <c r="H3291"/>
      <c r="I3291"/>
      <c r="J3291"/>
      <c r="K3291"/>
      <c r="L3291"/>
      <c r="M3291"/>
    </row>
    <row r="3292" spans="1:13" ht="16.5">
      <c r="A3292"/>
      <c r="B3292"/>
      <c r="C3292"/>
      <c r="D3292"/>
      <c r="E3292"/>
      <c r="F3292"/>
      <c r="G3292"/>
      <c r="H3292"/>
      <c r="I3292"/>
      <c r="J3292"/>
      <c r="K3292"/>
      <c r="L3292"/>
      <c r="M3292"/>
    </row>
    <row r="3293" spans="1:13" ht="16.5">
      <c r="A3293"/>
      <c r="B3293"/>
      <c r="C3293"/>
      <c r="D3293"/>
      <c r="E3293"/>
      <c r="F3293"/>
      <c r="G3293"/>
      <c r="H3293"/>
      <c r="I3293"/>
      <c r="J3293"/>
      <c r="K3293"/>
      <c r="L3293"/>
      <c r="M3293"/>
    </row>
    <row r="3294" spans="1:13" ht="16.5">
      <c r="A3294"/>
      <c r="B3294"/>
      <c r="C3294"/>
      <c r="D3294"/>
      <c r="E3294"/>
      <c r="F3294"/>
      <c r="G3294"/>
      <c r="H3294"/>
      <c r="I3294"/>
      <c r="J3294"/>
      <c r="K3294"/>
      <c r="L3294"/>
      <c r="M3294"/>
    </row>
    <row r="3295" spans="1:13" ht="16.5">
      <c r="A3295"/>
      <c r="B3295"/>
      <c r="C3295"/>
      <c r="D3295"/>
      <c r="E3295"/>
      <c r="F3295"/>
      <c r="G3295"/>
      <c r="H3295"/>
      <c r="I3295"/>
      <c r="J3295"/>
      <c r="K3295"/>
      <c r="L3295"/>
      <c r="M3295"/>
    </row>
    <row r="3296" spans="1:13" ht="16.5">
      <c r="A3296"/>
      <c r="B3296"/>
      <c r="C3296"/>
      <c r="D3296"/>
      <c r="E3296"/>
      <c r="F3296"/>
      <c r="G3296"/>
      <c r="H3296"/>
      <c r="I3296"/>
      <c r="J3296"/>
      <c r="K3296"/>
      <c r="L3296"/>
      <c r="M3296"/>
    </row>
    <row r="3297" spans="1:13" ht="16.5">
      <c r="A3297"/>
      <c r="B3297"/>
      <c r="C3297"/>
      <c r="D3297"/>
      <c r="E3297"/>
      <c r="F3297"/>
      <c r="G3297"/>
      <c r="H3297"/>
      <c r="I3297"/>
      <c r="J3297"/>
      <c r="K3297"/>
      <c r="L3297"/>
      <c r="M3297"/>
    </row>
    <row r="3298" spans="1:13" ht="16.5">
      <c r="A3298"/>
      <c r="B3298"/>
      <c r="C3298"/>
      <c r="D3298"/>
      <c r="E3298"/>
      <c r="F3298"/>
      <c r="G3298"/>
      <c r="H3298"/>
      <c r="I3298"/>
      <c r="J3298"/>
      <c r="K3298"/>
      <c r="L3298"/>
      <c r="M3298"/>
    </row>
    <row r="3299" spans="1:13" ht="16.5">
      <c r="A3299"/>
      <c r="B3299"/>
      <c r="C3299"/>
      <c r="D3299"/>
      <c r="E3299"/>
      <c r="F3299"/>
      <c r="G3299"/>
      <c r="H3299"/>
      <c r="I3299"/>
      <c r="J3299"/>
      <c r="K3299"/>
      <c r="L3299"/>
      <c r="M3299"/>
    </row>
    <row r="3300" spans="1:13" ht="16.5">
      <c r="A3300"/>
      <c r="B3300"/>
      <c r="C3300"/>
      <c r="D3300"/>
      <c r="E3300"/>
      <c r="F3300"/>
      <c r="G3300"/>
      <c r="H3300"/>
      <c r="I3300"/>
      <c r="J3300"/>
      <c r="K3300"/>
      <c r="L3300"/>
      <c r="M3300"/>
    </row>
    <row r="3301" spans="1:13" ht="16.5">
      <c r="A3301"/>
      <c r="B3301"/>
      <c r="C3301"/>
      <c r="D3301"/>
      <c r="E3301"/>
      <c r="F3301"/>
      <c r="G3301"/>
      <c r="H3301"/>
      <c r="I3301"/>
      <c r="J3301"/>
      <c r="K3301"/>
      <c r="L3301"/>
      <c r="M3301"/>
    </row>
    <row r="3302" spans="1:13" ht="16.5">
      <c r="A3302"/>
      <c r="B3302"/>
      <c r="C3302"/>
      <c r="D3302"/>
      <c r="E3302"/>
      <c r="F3302"/>
      <c r="G3302"/>
      <c r="H3302"/>
      <c r="I3302"/>
      <c r="J3302"/>
      <c r="K3302"/>
      <c r="L3302"/>
      <c r="M3302"/>
    </row>
    <row r="3303" spans="1:13" ht="16.5">
      <c r="A3303"/>
      <c r="B3303"/>
      <c r="C3303"/>
      <c r="D3303"/>
      <c r="E3303"/>
      <c r="F3303"/>
      <c r="G3303"/>
      <c r="H3303"/>
      <c r="I3303"/>
      <c r="J3303"/>
      <c r="K3303"/>
      <c r="L3303"/>
      <c r="M3303"/>
    </row>
    <row r="3304" spans="1:13" ht="16.5">
      <c r="A3304"/>
      <c r="B3304"/>
      <c r="C3304"/>
      <c r="D3304"/>
      <c r="E3304"/>
      <c r="F3304"/>
      <c r="G3304"/>
      <c r="H3304"/>
      <c r="I3304"/>
      <c r="J3304"/>
      <c r="K3304"/>
      <c r="L3304"/>
      <c r="M3304"/>
    </row>
    <row r="3305" spans="1:13" ht="16.5">
      <c r="A3305"/>
      <c r="B3305"/>
      <c r="C3305"/>
      <c r="D3305"/>
      <c r="E3305"/>
      <c r="F3305"/>
      <c r="G3305"/>
      <c r="H3305"/>
      <c r="I3305"/>
      <c r="J3305"/>
      <c r="K3305"/>
      <c r="L3305"/>
      <c r="M3305"/>
    </row>
    <row r="3306" spans="1:13" ht="16.5">
      <c r="A3306"/>
      <c r="B3306"/>
      <c r="C3306"/>
      <c r="D3306"/>
      <c r="E3306"/>
      <c r="F3306"/>
      <c r="G3306"/>
      <c r="H3306"/>
      <c r="I3306"/>
      <c r="J3306"/>
      <c r="K3306"/>
      <c r="L3306"/>
      <c r="M3306"/>
    </row>
    <row r="3307" spans="1:13" ht="16.5">
      <c r="A3307"/>
      <c r="B3307"/>
      <c r="C3307"/>
      <c r="D3307"/>
      <c r="E3307"/>
      <c r="F3307"/>
      <c r="G3307"/>
      <c r="H3307"/>
      <c r="I3307"/>
      <c r="J3307"/>
      <c r="K3307"/>
      <c r="L3307"/>
      <c r="M3307"/>
    </row>
    <row r="3308" spans="1:13" ht="16.5">
      <c r="A3308"/>
      <c r="B3308"/>
      <c r="C3308"/>
      <c r="D3308"/>
      <c r="E3308"/>
      <c r="F3308"/>
      <c r="G3308"/>
      <c r="H3308"/>
      <c r="I3308"/>
      <c r="J3308"/>
      <c r="K3308"/>
      <c r="L3308"/>
      <c r="M3308"/>
    </row>
    <row r="3309" spans="1:13" ht="16.5">
      <c r="A3309"/>
      <c r="B3309"/>
      <c r="C3309"/>
      <c r="D3309"/>
      <c r="E3309"/>
      <c r="F3309"/>
      <c r="G3309"/>
      <c r="H3309"/>
      <c r="I3309"/>
      <c r="J3309"/>
      <c r="K3309"/>
      <c r="L3309"/>
      <c r="M3309"/>
    </row>
    <row r="3310" spans="1:13" ht="16.5">
      <c r="A3310"/>
      <c r="B3310"/>
      <c r="C3310"/>
      <c r="D3310"/>
      <c r="E3310"/>
      <c r="F3310"/>
      <c r="G3310"/>
      <c r="H3310"/>
      <c r="I3310"/>
      <c r="J3310"/>
      <c r="K3310"/>
      <c r="L3310"/>
      <c r="M3310"/>
    </row>
    <row r="3311" spans="1:13" ht="16.5">
      <c r="A3311"/>
      <c r="B3311"/>
      <c r="C3311"/>
      <c r="D3311"/>
      <c r="E3311"/>
      <c r="F3311"/>
      <c r="G3311"/>
      <c r="H3311"/>
      <c r="I3311"/>
      <c r="J3311"/>
      <c r="K3311"/>
      <c r="L3311"/>
      <c r="M3311"/>
    </row>
    <row r="3312" spans="1:13" ht="16.5">
      <c r="A3312"/>
      <c r="B3312"/>
      <c r="C3312"/>
      <c r="D3312"/>
      <c r="E3312"/>
      <c r="F3312"/>
      <c r="G3312"/>
      <c r="H3312"/>
      <c r="I3312"/>
      <c r="J3312"/>
      <c r="K3312"/>
      <c r="L3312"/>
      <c r="M3312"/>
    </row>
    <row r="3313" spans="1:13" ht="16.5">
      <c r="A3313"/>
      <c r="B3313"/>
      <c r="C3313"/>
      <c r="D3313"/>
      <c r="E3313"/>
      <c r="F3313"/>
      <c r="G3313"/>
      <c r="H3313"/>
      <c r="I3313"/>
      <c r="J3313"/>
      <c r="K3313"/>
      <c r="L3313"/>
      <c r="M3313"/>
    </row>
    <row r="3314" spans="1:13" ht="16.5">
      <c r="A3314"/>
      <c r="B3314"/>
      <c r="C3314"/>
      <c r="D3314"/>
      <c r="E3314"/>
      <c r="F3314"/>
      <c r="G3314"/>
      <c r="H3314"/>
      <c r="I3314"/>
      <c r="J3314"/>
      <c r="K3314"/>
      <c r="L3314"/>
      <c r="M3314"/>
    </row>
    <row r="3315" spans="1:13" ht="16.5">
      <c r="A3315"/>
      <c r="B3315"/>
      <c r="C3315"/>
      <c r="D3315"/>
      <c r="E3315"/>
      <c r="F3315"/>
      <c r="G3315"/>
      <c r="H3315"/>
      <c r="I3315"/>
      <c r="J3315"/>
      <c r="K3315"/>
      <c r="L3315"/>
      <c r="M3315"/>
    </row>
    <row r="3316" spans="1:13" ht="16.5">
      <c r="A3316"/>
      <c r="B3316"/>
      <c r="C3316"/>
      <c r="D3316"/>
      <c r="E3316"/>
      <c r="F3316"/>
      <c r="G3316"/>
      <c r="H3316"/>
      <c r="I3316"/>
      <c r="J3316"/>
      <c r="K3316"/>
      <c r="L3316"/>
      <c r="M3316"/>
    </row>
    <row r="3317" spans="1:13" ht="16.5">
      <c r="A3317"/>
      <c r="B3317"/>
      <c r="C3317"/>
      <c r="D3317"/>
      <c r="E3317"/>
      <c r="F3317"/>
      <c r="G3317"/>
      <c r="H3317"/>
      <c r="I3317"/>
      <c r="J3317"/>
      <c r="K3317"/>
      <c r="L3317"/>
      <c r="M3317"/>
    </row>
    <row r="3318" spans="1:13" ht="16.5">
      <c r="A3318"/>
      <c r="B3318"/>
      <c r="C3318"/>
      <c r="D3318"/>
      <c r="E3318"/>
      <c r="F3318"/>
      <c r="G3318"/>
      <c r="H3318"/>
      <c r="I3318"/>
      <c r="J3318"/>
      <c r="K3318"/>
      <c r="L3318"/>
      <c r="M3318"/>
    </row>
    <row r="3319" spans="1:13" ht="16.5">
      <c r="A3319"/>
      <c r="B3319"/>
      <c r="C3319"/>
      <c r="D3319"/>
      <c r="E3319"/>
      <c r="F3319"/>
      <c r="G3319"/>
      <c r="H3319"/>
      <c r="I3319"/>
      <c r="J3319"/>
      <c r="K3319"/>
      <c r="L3319"/>
      <c r="M3319"/>
    </row>
    <row r="3320" spans="1:13" ht="16.5">
      <c r="A3320"/>
      <c r="B3320"/>
      <c r="C3320"/>
      <c r="D3320"/>
      <c r="E3320"/>
      <c r="F3320"/>
      <c r="G3320"/>
      <c r="H3320"/>
      <c r="I3320"/>
      <c r="J3320"/>
      <c r="K3320"/>
      <c r="L3320"/>
      <c r="M3320"/>
    </row>
    <row r="3321" spans="1:13" ht="16.5">
      <c r="A3321"/>
      <c r="B3321"/>
      <c r="C3321"/>
      <c r="D3321"/>
      <c r="E3321"/>
      <c r="F3321"/>
      <c r="G3321"/>
      <c r="H3321"/>
      <c r="I3321"/>
      <c r="J3321"/>
      <c r="K3321"/>
      <c r="L3321"/>
      <c r="M3321"/>
    </row>
    <row r="3322" spans="1:13" ht="16.5">
      <c r="A3322"/>
      <c r="B3322"/>
      <c r="C3322"/>
      <c r="D3322"/>
      <c r="E3322"/>
      <c r="F3322"/>
      <c r="G3322"/>
      <c r="H3322"/>
      <c r="I3322"/>
      <c r="J3322"/>
      <c r="K3322"/>
      <c r="L3322"/>
      <c r="M3322"/>
    </row>
    <row r="3323" spans="1:13" ht="16.5">
      <c r="A3323"/>
      <c r="B3323"/>
      <c r="C3323"/>
      <c r="D3323"/>
      <c r="E3323"/>
      <c r="F3323"/>
      <c r="G3323"/>
      <c r="H3323"/>
      <c r="I3323"/>
      <c r="J3323"/>
      <c r="K3323"/>
      <c r="L3323"/>
      <c r="M3323"/>
    </row>
    <row r="3324" spans="1:13" ht="16.5">
      <c r="A3324"/>
      <c r="B3324"/>
      <c r="C3324"/>
      <c r="D3324"/>
      <c r="E3324"/>
      <c r="F3324"/>
      <c r="G3324"/>
      <c r="H3324"/>
      <c r="I3324"/>
      <c r="J3324"/>
      <c r="K3324"/>
      <c r="L3324"/>
      <c r="M3324"/>
    </row>
    <row r="3325" spans="1:13" ht="16.5">
      <c r="A3325"/>
      <c r="B3325"/>
      <c r="C3325"/>
      <c r="D3325"/>
      <c r="E3325"/>
      <c r="F3325"/>
      <c r="G3325"/>
      <c r="H3325"/>
      <c r="I3325"/>
      <c r="J3325"/>
      <c r="K3325"/>
      <c r="L3325"/>
      <c r="M3325"/>
    </row>
    <row r="3326" spans="1:13" ht="16.5">
      <c r="A3326"/>
      <c r="B3326"/>
      <c r="C3326"/>
      <c r="D3326"/>
      <c r="E3326"/>
      <c r="F3326"/>
      <c r="G3326"/>
      <c r="H3326"/>
      <c r="I3326"/>
      <c r="J3326"/>
      <c r="K3326"/>
      <c r="L3326"/>
      <c r="M3326"/>
    </row>
    <row r="3327" spans="1:13" ht="16.5">
      <c r="A3327"/>
      <c r="B3327"/>
      <c r="C3327"/>
      <c r="D3327"/>
      <c r="E3327"/>
      <c r="F3327"/>
      <c r="G3327"/>
      <c r="H3327"/>
      <c r="I3327"/>
      <c r="J3327"/>
      <c r="K3327"/>
      <c r="L3327"/>
      <c r="M3327"/>
    </row>
    <row r="3328" spans="1:13" ht="16.5">
      <c r="A3328"/>
      <c r="B3328"/>
      <c r="C3328"/>
      <c r="D3328"/>
      <c r="E3328"/>
      <c r="F3328"/>
      <c r="G3328"/>
      <c r="H3328"/>
      <c r="I3328"/>
      <c r="J3328"/>
      <c r="K3328"/>
      <c r="L3328"/>
      <c r="M3328"/>
    </row>
    <row r="3329" spans="1:13" ht="16.5">
      <c r="A3329"/>
      <c r="B3329"/>
      <c r="C3329"/>
      <c r="D3329"/>
      <c r="E3329"/>
      <c r="F3329"/>
      <c r="G3329"/>
      <c r="H3329"/>
      <c r="I3329"/>
      <c r="J3329"/>
      <c r="K3329"/>
      <c r="L3329"/>
      <c r="M3329"/>
    </row>
    <row r="3330" spans="1:13" ht="16.5">
      <c r="A3330"/>
      <c r="B3330"/>
      <c r="C3330"/>
      <c r="D3330"/>
      <c r="E3330"/>
      <c r="F3330"/>
      <c r="G3330"/>
      <c r="H3330"/>
      <c r="I3330"/>
      <c r="J3330"/>
      <c r="K3330"/>
      <c r="L3330"/>
      <c r="M3330"/>
    </row>
    <row r="3331" spans="1:13" ht="16.5">
      <c r="A3331"/>
      <c r="B3331"/>
      <c r="C3331"/>
      <c r="D3331"/>
      <c r="E3331"/>
      <c r="F3331"/>
      <c r="G3331"/>
      <c r="H3331"/>
      <c r="I3331"/>
      <c r="J3331"/>
      <c r="K3331"/>
      <c r="L3331"/>
      <c r="M3331"/>
    </row>
    <row r="3332" spans="1:13" ht="16.5">
      <c r="A3332"/>
      <c r="B3332"/>
      <c r="C3332"/>
      <c r="D3332"/>
      <c r="E3332"/>
      <c r="F3332"/>
      <c r="G3332"/>
      <c r="H3332"/>
      <c r="I3332"/>
      <c r="J3332"/>
      <c r="K3332"/>
      <c r="L3332"/>
      <c r="M3332"/>
    </row>
    <row r="3333" spans="1:13" ht="16.5">
      <c r="A3333"/>
      <c r="B3333"/>
      <c r="C3333"/>
      <c r="D3333"/>
      <c r="E3333"/>
      <c r="F3333"/>
      <c r="G3333"/>
      <c r="H3333"/>
      <c r="I3333"/>
      <c r="J3333"/>
      <c r="K3333"/>
      <c r="L3333"/>
      <c r="M3333"/>
    </row>
    <row r="3334" spans="1:13" ht="16.5">
      <c r="A3334"/>
      <c r="B3334"/>
      <c r="C3334"/>
      <c r="D3334"/>
      <c r="E3334"/>
      <c r="F3334"/>
      <c r="G3334"/>
      <c r="H3334"/>
      <c r="I3334"/>
      <c r="J3334"/>
      <c r="K3334"/>
      <c r="L3334"/>
      <c r="M3334"/>
    </row>
    <row r="3335" spans="1:13" ht="16.5">
      <c r="A3335"/>
      <c r="B3335"/>
      <c r="C3335"/>
      <c r="D3335"/>
      <c r="E3335"/>
      <c r="F3335"/>
      <c r="G3335"/>
      <c r="H3335"/>
      <c r="I3335"/>
      <c r="J3335"/>
      <c r="K3335"/>
      <c r="L3335"/>
      <c r="M3335"/>
    </row>
    <row r="3336" spans="1:13" ht="16.5">
      <c r="A3336"/>
      <c r="B3336"/>
      <c r="C3336"/>
      <c r="D3336"/>
      <c r="E3336"/>
      <c r="F3336"/>
      <c r="G3336"/>
      <c r="H3336"/>
      <c r="I3336"/>
      <c r="J3336"/>
      <c r="K3336"/>
      <c r="L3336"/>
      <c r="M3336"/>
    </row>
    <row r="3337" spans="1:13" ht="16.5">
      <c r="A3337"/>
      <c r="B3337"/>
      <c r="C3337"/>
      <c r="D3337"/>
      <c r="E3337"/>
      <c r="F3337"/>
      <c r="G3337"/>
      <c r="H3337"/>
      <c r="I3337"/>
      <c r="J3337"/>
      <c r="K3337"/>
      <c r="L3337"/>
      <c r="M3337"/>
    </row>
    <row r="3338" spans="1:13" ht="16.5">
      <c r="A3338"/>
      <c r="B3338"/>
      <c r="C3338"/>
      <c r="D3338"/>
      <c r="E3338"/>
      <c r="F3338"/>
      <c r="G3338"/>
      <c r="H3338"/>
      <c r="I3338"/>
      <c r="J3338"/>
      <c r="K3338"/>
      <c r="L3338"/>
      <c r="M3338"/>
    </row>
    <row r="3339" spans="1:13" ht="16.5">
      <c r="A3339"/>
      <c r="B3339"/>
      <c r="C3339"/>
      <c r="D3339"/>
      <c r="E3339"/>
      <c r="F3339"/>
      <c r="G3339"/>
      <c r="H3339"/>
      <c r="I3339"/>
      <c r="J3339"/>
      <c r="K3339"/>
      <c r="L3339"/>
      <c r="M3339"/>
    </row>
    <row r="3340" spans="1:13" ht="16.5">
      <c r="A3340"/>
      <c r="B3340"/>
      <c r="C3340"/>
      <c r="D3340"/>
      <c r="E3340"/>
      <c r="F3340"/>
      <c r="G3340"/>
      <c r="H3340"/>
      <c r="I3340"/>
      <c r="J3340"/>
      <c r="K3340"/>
      <c r="L3340"/>
      <c r="M3340"/>
    </row>
    <row r="3341" spans="1:13" ht="16.5">
      <c r="A3341"/>
      <c r="B3341"/>
      <c r="C3341"/>
      <c r="D3341"/>
      <c r="E3341"/>
      <c r="F3341"/>
      <c r="G3341"/>
      <c r="H3341"/>
      <c r="I3341"/>
      <c r="J3341"/>
      <c r="K3341"/>
      <c r="L3341"/>
      <c r="M3341"/>
    </row>
    <row r="3342" spans="1:13" ht="16.5">
      <c r="A3342"/>
      <c r="B3342"/>
      <c r="C3342"/>
      <c r="D3342"/>
      <c r="E3342"/>
      <c r="F3342"/>
      <c r="G3342"/>
      <c r="H3342"/>
      <c r="I3342"/>
      <c r="J3342"/>
      <c r="K3342"/>
      <c r="L3342"/>
      <c r="M3342"/>
    </row>
    <row r="3343" spans="1:13" ht="16.5">
      <c r="A3343"/>
      <c r="B3343"/>
      <c r="C3343"/>
      <c r="D3343"/>
      <c r="E3343"/>
      <c r="F3343"/>
      <c r="G3343"/>
      <c r="H3343"/>
      <c r="I3343"/>
      <c r="J3343"/>
      <c r="K3343"/>
      <c r="L3343"/>
      <c r="M3343"/>
    </row>
    <row r="3344" spans="1:13" ht="16.5">
      <c r="A3344"/>
      <c r="B3344"/>
      <c r="C3344"/>
      <c r="D3344"/>
      <c r="E3344"/>
      <c r="F3344"/>
      <c r="G3344"/>
      <c r="H3344"/>
      <c r="I3344"/>
      <c r="J3344"/>
      <c r="K3344"/>
      <c r="L3344"/>
      <c r="M3344"/>
    </row>
    <row r="3345" spans="1:13" ht="16.5">
      <c r="A3345"/>
      <c r="B3345"/>
      <c r="C3345"/>
      <c r="D3345"/>
      <c r="E3345"/>
      <c r="F3345"/>
      <c r="G3345"/>
      <c r="H3345"/>
      <c r="I3345"/>
      <c r="J3345"/>
      <c r="K3345"/>
      <c r="L3345"/>
      <c r="M3345"/>
    </row>
    <row r="3346" spans="1:13" ht="16.5">
      <c r="A3346"/>
      <c r="B3346"/>
      <c r="C3346"/>
      <c r="D3346"/>
      <c r="E3346"/>
      <c r="F3346"/>
      <c r="G3346"/>
      <c r="H3346"/>
      <c r="I3346"/>
      <c r="J3346"/>
      <c r="K3346"/>
      <c r="L3346"/>
      <c r="M3346"/>
    </row>
    <row r="3347" spans="1:13" ht="16.5">
      <c r="A3347"/>
      <c r="B3347"/>
      <c r="C3347"/>
      <c r="D3347"/>
      <c r="E3347"/>
      <c r="F3347"/>
      <c r="G3347"/>
      <c r="H3347"/>
      <c r="I3347"/>
      <c r="J3347"/>
      <c r="K3347"/>
      <c r="L3347"/>
      <c r="M3347"/>
    </row>
    <row r="3348" spans="1:13" ht="16.5">
      <c r="A3348"/>
      <c r="B3348"/>
      <c r="C3348"/>
      <c r="D3348"/>
      <c r="E3348"/>
      <c r="F3348"/>
      <c r="G3348"/>
      <c r="H3348"/>
      <c r="I3348"/>
      <c r="J3348"/>
      <c r="K3348"/>
      <c r="L3348"/>
      <c r="M3348"/>
    </row>
    <row r="3349" spans="1:13" ht="16.5">
      <c r="A3349"/>
      <c r="B3349"/>
      <c r="C3349"/>
      <c r="D3349"/>
      <c r="E3349"/>
      <c r="F3349"/>
      <c r="G3349"/>
      <c r="H3349"/>
      <c r="I3349"/>
      <c r="J3349"/>
      <c r="K3349"/>
      <c r="L3349"/>
      <c r="M3349"/>
    </row>
    <row r="3350" spans="1:13" ht="16.5">
      <c r="A3350"/>
      <c r="B3350"/>
      <c r="C3350"/>
      <c r="D3350"/>
      <c r="E3350"/>
      <c r="F3350"/>
      <c r="G3350"/>
      <c r="H3350"/>
      <c r="I3350"/>
      <c r="J3350"/>
      <c r="K3350"/>
      <c r="L3350"/>
      <c r="M3350"/>
    </row>
    <row r="3351" spans="1:13" ht="16.5">
      <c r="A3351"/>
      <c r="B3351"/>
      <c r="C3351"/>
      <c r="D3351"/>
      <c r="E3351"/>
      <c r="F3351"/>
      <c r="G3351"/>
      <c r="H3351"/>
      <c r="I3351"/>
      <c r="J3351"/>
      <c r="K3351"/>
      <c r="L3351"/>
      <c r="M3351"/>
    </row>
    <row r="3352" spans="1:13" ht="16.5">
      <c r="A3352"/>
      <c r="B3352"/>
      <c r="C3352"/>
      <c r="D3352"/>
      <c r="E3352"/>
      <c r="F3352"/>
      <c r="G3352"/>
      <c r="H3352"/>
      <c r="I3352"/>
      <c r="J3352"/>
      <c r="K3352"/>
      <c r="L3352"/>
      <c r="M3352"/>
    </row>
    <row r="3353" spans="1:13" ht="16.5">
      <c r="A3353"/>
      <c r="B3353"/>
      <c r="C3353"/>
      <c r="D3353"/>
      <c r="E3353"/>
      <c r="F3353"/>
      <c r="G3353"/>
      <c r="H3353"/>
      <c r="I3353"/>
      <c r="J3353"/>
      <c r="K3353"/>
      <c r="L3353"/>
      <c r="M3353"/>
    </row>
    <row r="3354" spans="1:13" ht="16.5">
      <c r="A3354"/>
      <c r="B3354"/>
      <c r="C3354"/>
      <c r="D3354"/>
      <c r="E3354"/>
      <c r="F3354"/>
      <c r="G3354"/>
      <c r="H3354"/>
      <c r="I3354"/>
      <c r="J3354"/>
      <c r="K3354"/>
      <c r="L3354"/>
      <c r="M3354"/>
    </row>
    <row r="3355" spans="1:13" ht="16.5">
      <c r="A3355"/>
      <c r="B3355"/>
      <c r="C3355"/>
      <c r="D3355"/>
      <c r="E3355"/>
      <c r="F3355"/>
      <c r="G3355"/>
      <c r="H3355"/>
      <c r="I3355"/>
      <c r="J3355"/>
      <c r="K3355"/>
      <c r="L3355"/>
      <c r="M3355"/>
    </row>
    <row r="3356" spans="1:13" ht="16.5">
      <c r="A3356"/>
      <c r="B3356"/>
      <c r="C3356"/>
      <c r="D3356"/>
      <c r="E3356"/>
      <c r="F3356"/>
      <c r="G3356"/>
      <c r="H3356"/>
      <c r="I3356"/>
      <c r="J3356"/>
      <c r="K3356"/>
      <c r="L3356"/>
      <c r="M3356"/>
    </row>
    <row r="3357" spans="1:13" ht="16.5">
      <c r="A3357"/>
      <c r="B3357"/>
      <c r="C3357"/>
      <c r="D3357"/>
      <c r="E3357"/>
      <c r="F3357"/>
      <c r="G3357"/>
      <c r="H3357"/>
      <c r="I3357"/>
      <c r="J3357"/>
      <c r="K3357"/>
      <c r="L3357"/>
      <c r="M3357"/>
    </row>
    <row r="3358" spans="1:13" ht="16.5">
      <c r="A3358"/>
      <c r="B3358"/>
      <c r="C3358"/>
      <c r="D3358"/>
      <c r="E3358"/>
      <c r="F3358"/>
      <c r="G3358"/>
      <c r="H3358"/>
      <c r="I3358"/>
      <c r="J3358"/>
      <c r="K3358"/>
      <c r="L3358"/>
      <c r="M3358"/>
    </row>
    <row r="3359" spans="1:13" ht="16.5">
      <c r="A3359"/>
      <c r="B3359"/>
      <c r="C3359"/>
      <c r="D3359"/>
      <c r="E3359"/>
      <c r="F3359"/>
      <c r="G3359"/>
      <c r="H3359"/>
      <c r="I3359"/>
      <c r="J3359"/>
      <c r="K3359"/>
      <c r="L3359"/>
      <c r="M3359"/>
    </row>
    <row r="3360" spans="1:13" ht="16.5">
      <c r="A3360"/>
      <c r="B3360"/>
      <c r="C3360"/>
      <c r="D3360"/>
      <c r="E3360"/>
      <c r="F3360"/>
      <c r="G3360"/>
      <c r="H3360"/>
      <c r="I3360"/>
      <c r="J3360"/>
      <c r="K3360"/>
      <c r="L3360"/>
      <c r="M3360"/>
    </row>
    <row r="3361" spans="1:13" ht="16.5">
      <c r="A3361"/>
      <c r="B3361"/>
      <c r="C3361"/>
      <c r="D3361"/>
      <c r="E3361"/>
      <c r="F3361"/>
      <c r="G3361"/>
      <c r="H3361"/>
      <c r="I3361"/>
      <c r="J3361"/>
      <c r="K3361"/>
      <c r="L3361"/>
      <c r="M3361"/>
    </row>
    <row r="3362" spans="1:13" ht="16.5">
      <c r="A3362"/>
      <c r="B3362"/>
      <c r="C3362"/>
      <c r="D3362"/>
      <c r="E3362"/>
      <c r="F3362"/>
      <c r="G3362"/>
      <c r="H3362"/>
      <c r="I3362"/>
      <c r="J3362"/>
      <c r="K3362"/>
      <c r="L3362"/>
      <c r="M3362"/>
    </row>
    <row r="3363" spans="1:13" ht="16.5">
      <c r="A3363"/>
      <c r="B3363"/>
      <c r="C3363"/>
      <c r="D3363"/>
      <c r="E3363"/>
      <c r="F3363"/>
      <c r="G3363"/>
      <c r="H3363"/>
      <c r="I3363"/>
      <c r="J3363"/>
      <c r="K3363"/>
      <c r="L3363"/>
      <c r="M3363"/>
    </row>
    <row r="3364" spans="1:13" ht="16.5">
      <c r="A3364"/>
      <c r="B3364"/>
      <c r="C3364"/>
      <c r="D3364"/>
      <c r="E3364"/>
      <c r="F3364"/>
      <c r="G3364"/>
      <c r="H3364"/>
      <c r="I3364"/>
      <c r="J3364"/>
      <c r="K3364"/>
      <c r="L3364"/>
      <c r="M3364"/>
    </row>
    <row r="3365" spans="1:13" ht="16.5">
      <c r="A3365"/>
      <c r="B3365"/>
      <c r="C3365"/>
      <c r="D3365"/>
      <c r="E3365"/>
      <c r="F3365"/>
      <c r="G3365"/>
      <c r="H3365"/>
      <c r="I3365"/>
      <c r="J3365"/>
      <c r="K3365"/>
      <c r="L3365"/>
      <c r="M3365"/>
    </row>
    <row r="3366" spans="1:13" ht="16.5">
      <c r="A3366"/>
      <c r="B3366"/>
      <c r="C3366"/>
      <c r="D3366"/>
      <c r="E3366"/>
      <c r="F3366"/>
      <c r="G3366"/>
      <c r="H3366"/>
      <c r="I3366"/>
      <c r="J3366"/>
      <c r="K3366"/>
      <c r="L3366"/>
      <c r="M3366"/>
    </row>
    <row r="3367" spans="1:13" ht="16.5">
      <c r="A3367"/>
      <c r="B3367"/>
      <c r="C3367"/>
      <c r="D3367"/>
      <c r="E3367"/>
      <c r="F3367"/>
      <c r="G3367"/>
      <c r="H3367"/>
      <c r="I3367"/>
      <c r="J3367"/>
      <c r="K3367"/>
      <c r="L3367"/>
      <c r="M3367"/>
    </row>
    <row r="3368" spans="1:13" ht="16.5">
      <c r="A3368"/>
      <c r="B3368"/>
      <c r="C3368"/>
      <c r="D3368"/>
      <c r="E3368"/>
      <c r="F3368"/>
      <c r="G3368"/>
      <c r="H3368"/>
      <c r="I3368"/>
      <c r="J3368"/>
      <c r="K3368"/>
      <c r="L3368"/>
      <c r="M3368"/>
    </row>
    <row r="3369" spans="1:13" ht="16.5">
      <c r="A3369"/>
      <c r="B3369"/>
      <c r="C3369"/>
      <c r="D3369"/>
      <c r="E3369"/>
      <c r="F3369"/>
      <c r="G3369"/>
      <c r="H3369"/>
      <c r="I3369"/>
      <c r="J3369"/>
      <c r="K3369"/>
      <c r="L3369"/>
      <c r="M3369"/>
    </row>
    <row r="3370" spans="1:13" ht="16.5">
      <c r="A3370"/>
      <c r="B3370"/>
      <c r="C3370"/>
      <c r="D3370"/>
      <c r="E3370"/>
      <c r="F3370"/>
      <c r="G3370"/>
      <c r="H3370"/>
      <c r="I3370"/>
      <c r="J3370"/>
      <c r="K3370"/>
      <c r="L3370"/>
      <c r="M3370"/>
    </row>
    <row r="3371" spans="1:13" ht="16.5">
      <c r="A3371"/>
      <c r="B3371"/>
      <c r="C3371"/>
      <c r="D3371"/>
      <c r="E3371"/>
      <c r="F3371"/>
      <c r="G3371"/>
      <c r="H3371"/>
      <c r="I3371"/>
      <c r="J3371"/>
      <c r="K3371"/>
      <c r="L3371"/>
      <c r="M3371"/>
    </row>
    <row r="3372" spans="1:13" ht="16.5">
      <c r="A3372"/>
      <c r="B3372"/>
      <c r="C3372"/>
      <c r="D3372"/>
      <c r="E3372"/>
      <c r="F3372"/>
      <c r="G3372"/>
      <c r="H3372"/>
      <c r="I3372"/>
      <c r="J3372"/>
      <c r="K3372"/>
      <c r="L3372"/>
      <c r="M3372"/>
    </row>
    <row r="3373" spans="1:13" ht="16.5">
      <c r="A3373"/>
      <c r="B3373"/>
      <c r="C3373"/>
      <c r="D3373"/>
      <c r="E3373"/>
      <c r="F3373"/>
      <c r="G3373"/>
      <c r="H3373"/>
      <c r="I3373"/>
      <c r="J3373"/>
      <c r="K3373"/>
      <c r="L3373"/>
      <c r="M3373"/>
    </row>
    <row r="3374" spans="1:13" ht="16.5">
      <c r="A3374"/>
      <c r="B3374"/>
      <c r="C3374"/>
      <c r="D3374"/>
      <c r="E3374"/>
      <c r="F3374"/>
      <c r="G3374"/>
      <c r="H3374"/>
      <c r="I3374"/>
      <c r="J3374"/>
      <c r="K3374"/>
      <c r="L3374"/>
      <c r="M3374"/>
    </row>
    <row r="3375" spans="1:13" ht="16.5">
      <c r="A3375"/>
      <c r="B3375"/>
      <c r="C3375"/>
      <c r="D3375"/>
      <c r="E3375"/>
      <c r="F3375"/>
      <c r="G3375"/>
      <c r="H3375"/>
      <c r="I3375"/>
      <c r="J3375"/>
      <c r="K3375"/>
      <c r="L3375"/>
      <c r="M3375"/>
    </row>
    <row r="3376" spans="1:13" ht="16.5">
      <c r="A3376"/>
      <c r="B3376"/>
      <c r="C3376"/>
      <c r="D3376"/>
      <c r="E3376"/>
      <c r="F3376"/>
      <c r="G3376"/>
      <c r="H3376"/>
      <c r="I3376"/>
      <c r="J3376"/>
      <c r="K3376"/>
      <c r="L3376"/>
      <c r="M3376"/>
    </row>
    <row r="3377" spans="1:13" ht="16.5">
      <c r="A3377"/>
      <c r="B3377"/>
      <c r="C3377"/>
      <c r="D3377"/>
      <c r="E3377"/>
      <c r="F3377"/>
      <c r="G3377"/>
      <c r="H3377"/>
      <c r="I3377"/>
      <c r="J3377"/>
      <c r="K3377"/>
      <c r="L3377"/>
      <c r="M3377"/>
    </row>
    <row r="3378" spans="1:13" ht="16.5">
      <c r="A3378"/>
      <c r="B3378"/>
      <c r="C3378"/>
      <c r="D3378"/>
      <c r="E3378"/>
      <c r="F3378"/>
      <c r="G3378"/>
      <c r="H3378"/>
      <c r="I3378"/>
      <c r="J3378"/>
      <c r="K3378"/>
      <c r="L3378"/>
      <c r="M3378"/>
    </row>
    <row r="3379" spans="1:13" ht="16.5">
      <c r="A3379"/>
      <c r="B3379"/>
      <c r="C3379"/>
      <c r="D3379"/>
      <c r="E3379"/>
      <c r="F3379"/>
      <c r="G3379"/>
      <c r="H3379"/>
      <c r="I3379"/>
      <c r="J3379"/>
      <c r="K3379"/>
      <c r="L3379"/>
      <c r="M3379"/>
    </row>
    <row r="3380" spans="1:13" ht="16.5">
      <c r="A3380"/>
      <c r="B3380"/>
      <c r="C3380"/>
      <c r="D3380"/>
      <c r="E3380"/>
      <c r="F3380"/>
      <c r="G3380"/>
      <c r="H3380"/>
      <c r="I3380"/>
      <c r="J3380"/>
      <c r="K3380"/>
      <c r="L3380"/>
      <c r="M3380"/>
    </row>
    <row r="3381" spans="1:13" ht="16.5">
      <c r="A3381"/>
      <c r="B3381"/>
      <c r="C3381"/>
      <c r="D3381"/>
      <c r="E3381"/>
      <c r="F3381"/>
      <c r="G3381"/>
      <c r="H3381"/>
      <c r="I3381"/>
      <c r="J3381"/>
      <c r="K3381"/>
      <c r="L3381"/>
      <c r="M3381"/>
    </row>
    <row r="3382" spans="1:13" ht="16.5">
      <c r="A3382"/>
      <c r="B3382"/>
      <c r="C3382"/>
      <c r="D3382"/>
      <c r="E3382"/>
      <c r="F3382"/>
      <c r="G3382"/>
      <c r="H3382"/>
      <c r="I3382"/>
      <c r="J3382"/>
      <c r="K3382"/>
      <c r="L3382"/>
      <c r="M3382"/>
    </row>
    <row r="3383" spans="1:13" ht="16.5">
      <c r="A3383"/>
      <c r="B3383"/>
      <c r="C3383"/>
      <c r="D3383"/>
      <c r="E3383"/>
      <c r="F3383"/>
      <c r="G3383"/>
      <c r="H3383"/>
      <c r="I3383"/>
      <c r="J3383"/>
      <c r="K3383"/>
      <c r="L3383"/>
      <c r="M3383"/>
    </row>
    <row r="3384" spans="1:13" ht="16.5">
      <c r="A3384"/>
      <c r="B3384"/>
      <c r="C3384"/>
      <c r="D3384"/>
      <c r="E3384"/>
      <c r="F3384"/>
      <c r="G3384"/>
      <c r="H3384"/>
      <c r="I3384"/>
      <c r="J3384"/>
      <c r="K3384"/>
      <c r="L3384"/>
      <c r="M3384"/>
    </row>
    <row r="3385" spans="1:13" ht="16.5">
      <c r="A3385"/>
      <c r="B3385"/>
      <c r="C3385"/>
      <c r="D3385"/>
      <c r="E3385"/>
      <c r="F3385"/>
      <c r="G3385"/>
      <c r="H3385"/>
      <c r="I3385"/>
      <c r="J3385"/>
      <c r="K3385"/>
      <c r="L3385"/>
      <c r="M3385"/>
    </row>
    <row r="3386" spans="1:13" ht="16.5">
      <c r="A3386"/>
      <c r="B3386"/>
      <c r="C3386"/>
      <c r="D3386"/>
      <c r="E3386"/>
      <c r="F3386"/>
      <c r="G3386"/>
      <c r="H3386"/>
      <c r="I3386"/>
      <c r="J3386"/>
      <c r="K3386"/>
      <c r="L3386"/>
      <c r="M3386"/>
    </row>
    <row r="3387" spans="1:13" ht="16.5">
      <c r="A3387"/>
      <c r="B3387"/>
      <c r="C3387"/>
      <c r="D3387"/>
      <c r="E3387"/>
      <c r="F3387"/>
      <c r="G3387"/>
      <c r="H3387"/>
      <c r="I3387"/>
      <c r="J3387"/>
      <c r="K3387"/>
      <c r="L3387"/>
      <c r="M3387"/>
    </row>
    <row r="3388" spans="1:13" ht="16.5">
      <c r="A3388"/>
      <c r="B3388"/>
      <c r="C3388"/>
      <c r="D3388"/>
      <c r="E3388"/>
      <c r="F3388"/>
      <c r="G3388"/>
      <c r="H3388"/>
      <c r="I3388"/>
      <c r="J3388"/>
      <c r="K3388"/>
      <c r="L3388"/>
      <c r="M3388"/>
    </row>
    <row r="3389" spans="1:13" ht="16.5">
      <c r="A3389"/>
      <c r="B3389"/>
      <c r="C3389"/>
      <c r="D3389"/>
      <c r="E3389"/>
      <c r="F3389"/>
      <c r="G3389"/>
      <c r="H3389"/>
      <c r="I3389"/>
      <c r="J3389"/>
      <c r="K3389"/>
      <c r="L3389"/>
      <c r="M3389"/>
    </row>
    <row r="3390" spans="1:13" ht="16.5">
      <c r="A3390"/>
      <c r="B3390"/>
      <c r="C3390"/>
      <c r="D3390"/>
      <c r="E3390"/>
      <c r="F3390"/>
      <c r="G3390"/>
      <c r="H3390"/>
      <c r="I3390"/>
      <c r="J3390"/>
      <c r="K3390"/>
      <c r="L3390"/>
      <c r="M3390"/>
    </row>
    <row r="3391" spans="1:13" ht="16.5">
      <c r="A3391"/>
      <c r="B3391"/>
      <c r="C3391"/>
      <c r="D3391"/>
      <c r="E3391"/>
      <c r="F3391"/>
      <c r="G3391"/>
      <c r="H3391"/>
      <c r="I3391"/>
      <c r="J3391"/>
      <c r="K3391"/>
      <c r="L3391"/>
      <c r="M3391"/>
    </row>
    <row r="3392" spans="1:13" ht="16.5">
      <c r="A3392"/>
      <c r="B3392"/>
      <c r="C3392"/>
      <c r="D3392"/>
      <c r="E3392"/>
      <c r="F3392"/>
      <c r="G3392"/>
      <c r="H3392"/>
      <c r="I3392"/>
      <c r="J3392"/>
      <c r="K3392"/>
      <c r="L3392"/>
      <c r="M3392"/>
    </row>
    <row r="3393" spans="1:13" ht="16.5">
      <c r="A3393"/>
      <c r="B3393"/>
      <c r="C3393"/>
      <c r="D3393"/>
      <c r="E3393"/>
      <c r="F3393"/>
      <c r="G3393"/>
      <c r="H3393"/>
      <c r="I3393"/>
      <c r="J3393"/>
      <c r="K3393"/>
      <c r="L3393"/>
      <c r="M3393"/>
    </row>
    <row r="3394" spans="1:13" ht="16.5">
      <c r="A3394"/>
      <c r="B3394"/>
      <c r="C3394"/>
      <c r="D3394"/>
      <c r="E3394"/>
      <c r="F3394"/>
      <c r="G3394"/>
      <c r="H3394"/>
      <c r="I3394"/>
      <c r="J3394"/>
      <c r="K3394"/>
      <c r="L3394"/>
      <c r="M3394"/>
    </row>
    <row r="3395" spans="1:13" ht="16.5">
      <c r="A3395"/>
      <c r="B3395"/>
      <c r="C3395"/>
      <c r="D3395"/>
      <c r="E3395"/>
      <c r="F3395"/>
      <c r="G3395"/>
      <c r="H3395"/>
      <c r="I3395"/>
      <c r="J3395"/>
      <c r="K3395"/>
      <c r="L3395"/>
      <c r="M3395"/>
    </row>
    <row r="3396" spans="1:13" ht="16.5">
      <c r="A3396"/>
      <c r="B3396"/>
      <c r="C3396"/>
      <c r="D3396"/>
      <c r="E3396"/>
      <c r="F3396"/>
      <c r="G3396"/>
      <c r="H3396"/>
      <c r="I3396"/>
      <c r="J3396"/>
      <c r="K3396"/>
      <c r="L3396"/>
      <c r="M3396"/>
    </row>
    <row r="3397" spans="1:13" ht="16.5">
      <c r="A3397"/>
      <c r="B3397"/>
      <c r="C3397"/>
      <c r="D3397"/>
      <c r="E3397"/>
      <c r="F3397"/>
      <c r="G3397"/>
      <c r="H3397"/>
      <c r="I3397"/>
      <c r="J3397"/>
      <c r="K3397"/>
      <c r="L3397"/>
      <c r="M3397"/>
    </row>
    <row r="3398" spans="1:13" ht="16.5">
      <c r="A3398"/>
      <c r="B3398"/>
      <c r="C3398"/>
      <c r="D3398"/>
      <c r="E3398"/>
      <c r="F3398"/>
      <c r="G3398"/>
      <c r="H3398"/>
      <c r="I3398"/>
      <c r="J3398"/>
      <c r="K3398"/>
      <c r="L3398"/>
      <c r="M3398"/>
    </row>
    <row r="3399" spans="1:13" ht="16.5">
      <c r="A3399"/>
      <c r="B3399"/>
      <c r="C3399"/>
      <c r="D3399"/>
      <c r="E3399"/>
      <c r="F3399"/>
      <c r="G3399"/>
      <c r="H3399"/>
      <c r="I3399"/>
      <c r="J3399"/>
      <c r="K3399"/>
      <c r="L3399"/>
      <c r="M3399"/>
    </row>
    <row r="3400" spans="1:13" ht="16.5">
      <c r="A3400"/>
      <c r="B3400"/>
      <c r="C3400"/>
      <c r="D3400"/>
      <c r="E3400"/>
      <c r="F3400"/>
      <c r="G3400"/>
      <c r="H3400"/>
      <c r="I3400"/>
      <c r="J3400"/>
      <c r="K3400"/>
      <c r="L3400"/>
      <c r="M3400"/>
    </row>
    <row r="3401" spans="1:13" ht="16.5">
      <c r="A3401"/>
      <c r="B3401"/>
      <c r="C3401"/>
      <c r="D3401"/>
      <c r="E3401"/>
      <c r="F3401"/>
      <c r="G3401"/>
      <c r="H3401"/>
      <c r="I3401"/>
      <c r="J3401"/>
      <c r="K3401"/>
      <c r="L3401"/>
      <c r="M3401"/>
    </row>
    <row r="3402" spans="1:13" ht="16.5">
      <c r="A3402"/>
      <c r="B3402"/>
      <c r="C3402"/>
      <c r="D3402"/>
      <c r="E3402"/>
      <c r="F3402"/>
      <c r="G3402"/>
      <c r="H3402"/>
      <c r="I3402"/>
      <c r="J3402"/>
      <c r="K3402"/>
      <c r="L3402"/>
      <c r="M3402"/>
    </row>
    <row r="3403" spans="1:13" ht="16.5">
      <c r="A3403"/>
      <c r="B3403"/>
      <c r="C3403"/>
      <c r="D3403"/>
      <c r="E3403"/>
      <c r="F3403"/>
      <c r="G3403"/>
      <c r="H3403"/>
      <c r="I3403"/>
      <c r="J3403"/>
      <c r="K3403"/>
      <c r="L3403"/>
      <c r="M3403"/>
    </row>
    <row r="3404" spans="1:13" ht="16.5">
      <c r="A3404"/>
      <c r="B3404"/>
      <c r="C3404"/>
      <c r="D3404"/>
      <c r="E3404"/>
      <c r="F3404"/>
      <c r="G3404"/>
      <c r="H3404"/>
      <c r="I3404"/>
      <c r="J3404"/>
      <c r="K3404"/>
      <c r="L3404"/>
      <c r="M3404"/>
    </row>
    <row r="3405" spans="1:13" ht="16.5">
      <c r="A3405"/>
      <c r="B3405"/>
      <c r="C3405"/>
      <c r="D3405"/>
      <c r="E3405"/>
      <c r="F3405"/>
      <c r="G3405"/>
      <c r="H3405"/>
      <c r="I3405"/>
      <c r="J3405"/>
      <c r="K3405"/>
      <c r="L3405"/>
      <c r="M3405"/>
    </row>
    <row r="3406" spans="1:13" ht="16.5">
      <c r="A3406"/>
      <c r="B3406"/>
      <c r="C3406"/>
      <c r="D3406"/>
      <c r="E3406"/>
      <c r="F3406"/>
      <c r="G3406"/>
      <c r="H3406"/>
      <c r="I3406"/>
      <c r="J3406"/>
      <c r="K3406"/>
      <c r="L3406"/>
      <c r="M3406"/>
    </row>
    <row r="3407" spans="1:13" ht="16.5">
      <c r="A3407"/>
      <c r="B3407"/>
      <c r="C3407"/>
      <c r="D3407"/>
      <c r="E3407"/>
      <c r="F3407"/>
      <c r="G3407"/>
      <c r="H3407"/>
      <c r="I3407"/>
      <c r="J3407"/>
      <c r="K3407"/>
      <c r="L3407"/>
      <c r="M3407"/>
    </row>
    <row r="3408" spans="1:13" ht="16.5">
      <c r="A3408"/>
      <c r="B3408"/>
      <c r="C3408"/>
      <c r="D3408"/>
      <c r="E3408"/>
      <c r="F3408"/>
      <c r="G3408"/>
      <c r="H3408"/>
      <c r="I3408"/>
      <c r="J3408"/>
      <c r="K3408"/>
      <c r="L3408"/>
      <c r="M3408"/>
    </row>
    <row r="3409" spans="1:13" ht="16.5">
      <c r="A3409"/>
      <c r="B3409"/>
      <c r="C3409"/>
      <c r="D3409"/>
      <c r="E3409"/>
      <c r="F3409"/>
      <c r="G3409"/>
      <c r="H3409"/>
      <c r="I3409"/>
      <c r="J3409"/>
      <c r="K3409"/>
      <c r="L3409"/>
      <c r="M3409"/>
    </row>
    <row r="3410" spans="1:13" ht="16.5">
      <c r="A3410"/>
      <c r="B3410"/>
      <c r="C3410"/>
      <c r="D3410"/>
      <c r="E3410"/>
      <c r="F3410"/>
      <c r="G3410"/>
      <c r="H3410"/>
      <c r="I3410"/>
      <c r="J3410"/>
      <c r="K3410"/>
      <c r="L3410"/>
      <c r="M3410"/>
    </row>
    <row r="3411" spans="1:13" ht="16.5">
      <c r="A3411"/>
      <c r="B3411"/>
      <c r="C3411"/>
      <c r="D3411"/>
      <c r="E3411"/>
      <c r="F3411"/>
      <c r="G3411"/>
      <c r="H3411"/>
      <c r="I3411"/>
      <c r="J3411"/>
      <c r="K3411"/>
      <c r="L3411"/>
      <c r="M3411"/>
    </row>
    <row r="3412" spans="1:13" ht="16.5">
      <c r="A3412"/>
      <c r="B3412"/>
      <c r="C3412"/>
      <c r="D3412"/>
      <c r="E3412"/>
      <c r="F3412"/>
      <c r="G3412"/>
      <c r="H3412"/>
      <c r="I3412"/>
      <c r="J3412"/>
      <c r="K3412"/>
      <c r="L3412"/>
      <c r="M3412"/>
    </row>
    <row r="3413" spans="1:13" ht="16.5">
      <c r="A3413"/>
      <c r="B3413"/>
      <c r="C3413"/>
      <c r="D3413"/>
      <c r="E3413"/>
      <c r="F3413"/>
      <c r="G3413"/>
      <c r="H3413"/>
      <c r="I3413"/>
      <c r="J3413"/>
      <c r="K3413"/>
      <c r="L3413"/>
      <c r="M3413"/>
    </row>
    <row r="3414" spans="1:13" ht="16.5">
      <c r="A3414"/>
      <c r="B3414"/>
      <c r="C3414"/>
      <c r="D3414"/>
      <c r="E3414"/>
      <c r="F3414"/>
      <c r="G3414"/>
      <c r="H3414"/>
      <c r="I3414"/>
      <c r="J3414"/>
      <c r="K3414"/>
      <c r="L3414"/>
      <c r="M3414"/>
    </row>
    <row r="3415" spans="1:13" ht="16.5">
      <c r="A3415"/>
      <c r="B3415"/>
      <c r="C3415"/>
      <c r="D3415"/>
      <c r="E3415"/>
      <c r="F3415"/>
      <c r="G3415"/>
      <c r="H3415"/>
      <c r="I3415"/>
      <c r="J3415"/>
      <c r="K3415"/>
      <c r="L3415"/>
      <c r="M3415"/>
    </row>
    <row r="3416" spans="1:13" ht="16.5">
      <c r="A3416"/>
      <c r="B3416"/>
      <c r="C3416"/>
      <c r="D3416"/>
      <c r="E3416"/>
      <c r="F3416"/>
      <c r="G3416"/>
      <c r="H3416"/>
      <c r="I3416"/>
      <c r="J3416"/>
      <c r="K3416"/>
      <c r="L3416"/>
      <c r="M3416"/>
    </row>
    <row r="3417" spans="1:13" ht="16.5">
      <c r="A3417"/>
      <c r="B3417"/>
      <c r="C3417"/>
      <c r="D3417"/>
      <c r="E3417"/>
      <c r="F3417"/>
      <c r="G3417"/>
      <c r="H3417"/>
      <c r="I3417"/>
      <c r="J3417"/>
      <c r="K3417"/>
      <c r="L3417"/>
      <c r="M3417"/>
    </row>
    <row r="3418" spans="1:13" ht="16.5">
      <c r="A3418"/>
      <c r="B3418"/>
      <c r="C3418"/>
      <c r="D3418"/>
      <c r="E3418"/>
      <c r="F3418"/>
      <c r="G3418"/>
      <c r="H3418"/>
      <c r="I3418"/>
      <c r="J3418"/>
      <c r="K3418"/>
      <c r="L3418"/>
      <c r="M3418"/>
    </row>
    <row r="3419" spans="1:13" ht="16.5">
      <c r="A3419"/>
      <c r="B3419"/>
      <c r="C3419"/>
      <c r="D3419"/>
      <c r="E3419"/>
      <c r="F3419"/>
      <c r="G3419"/>
      <c r="H3419"/>
      <c r="I3419"/>
      <c r="J3419"/>
      <c r="K3419"/>
      <c r="L3419"/>
      <c r="M3419"/>
    </row>
    <row r="3420" spans="1:13" ht="16.5">
      <c r="A3420"/>
      <c r="B3420"/>
      <c r="C3420"/>
      <c r="D3420"/>
      <c r="E3420"/>
      <c r="F3420"/>
      <c r="G3420"/>
      <c r="H3420"/>
      <c r="I3420"/>
      <c r="J3420"/>
      <c r="K3420"/>
      <c r="L3420"/>
      <c r="M3420"/>
    </row>
    <row r="3421" spans="1:13" ht="16.5">
      <c r="A3421"/>
      <c r="B3421"/>
      <c r="C3421"/>
      <c r="D3421"/>
      <c r="E3421"/>
      <c r="F3421"/>
      <c r="G3421"/>
      <c r="H3421"/>
      <c r="I3421"/>
      <c r="J3421"/>
      <c r="K3421"/>
      <c r="L3421"/>
      <c r="M3421"/>
    </row>
    <row r="3422" spans="1:13" ht="16.5">
      <c r="A3422"/>
      <c r="B3422"/>
      <c r="C3422"/>
      <c r="D3422"/>
      <c r="E3422"/>
      <c r="F3422"/>
      <c r="G3422"/>
      <c r="H3422"/>
      <c r="I3422"/>
      <c r="J3422"/>
      <c r="K3422"/>
      <c r="L3422"/>
      <c r="M3422"/>
    </row>
    <row r="3423" spans="1:13" ht="16.5">
      <c r="A3423"/>
      <c r="B3423"/>
      <c r="C3423"/>
      <c r="D3423"/>
      <c r="E3423"/>
      <c r="F3423"/>
      <c r="G3423"/>
      <c r="H3423"/>
      <c r="I3423"/>
      <c r="J3423"/>
      <c r="K3423"/>
      <c r="L3423"/>
      <c r="M3423"/>
    </row>
    <row r="3424" spans="1:13" ht="16.5">
      <c r="A3424"/>
      <c r="B3424"/>
      <c r="C3424"/>
      <c r="D3424"/>
      <c r="E3424"/>
      <c r="F3424"/>
      <c r="G3424"/>
      <c r="H3424"/>
      <c r="I3424"/>
      <c r="J3424"/>
      <c r="K3424"/>
      <c r="L3424"/>
      <c r="M3424"/>
    </row>
    <row r="3425" spans="1:13" ht="16.5">
      <c r="A3425"/>
      <c r="B3425"/>
      <c r="C3425"/>
      <c r="D3425"/>
      <c r="E3425"/>
      <c r="F3425"/>
      <c r="G3425"/>
      <c r="H3425"/>
      <c r="I3425"/>
      <c r="J3425"/>
      <c r="K3425"/>
      <c r="L3425"/>
      <c r="M3425"/>
    </row>
    <row r="3426" spans="1:13" ht="16.5">
      <c r="A3426"/>
      <c r="B3426"/>
      <c r="C3426"/>
      <c r="D3426"/>
      <c r="E3426"/>
      <c r="F3426"/>
      <c r="G3426"/>
      <c r="H3426"/>
      <c r="I3426"/>
      <c r="J3426"/>
      <c r="K3426"/>
      <c r="L3426"/>
      <c r="M3426"/>
    </row>
    <row r="3427" spans="1:13" ht="16.5">
      <c r="A3427"/>
      <c r="B3427"/>
      <c r="C3427"/>
      <c r="D3427"/>
      <c r="E3427"/>
      <c r="F3427"/>
      <c r="G3427"/>
      <c r="H3427"/>
      <c r="I3427"/>
      <c r="J3427"/>
      <c r="K3427"/>
      <c r="L3427"/>
      <c r="M3427"/>
    </row>
    <row r="3428" spans="1:13" ht="16.5">
      <c r="A3428"/>
      <c r="B3428"/>
      <c r="C3428"/>
      <c r="D3428"/>
      <c r="E3428"/>
      <c r="F3428"/>
      <c r="G3428"/>
      <c r="H3428"/>
      <c r="I3428"/>
      <c r="J3428"/>
      <c r="K3428"/>
      <c r="L3428"/>
      <c r="M3428"/>
    </row>
    <row r="3429" spans="1:13" ht="16.5">
      <c r="A3429"/>
      <c r="B3429"/>
      <c r="C3429"/>
      <c r="D3429"/>
      <c r="E3429"/>
      <c r="F3429"/>
      <c r="G3429"/>
      <c r="H3429"/>
      <c r="I3429"/>
      <c r="J3429"/>
      <c r="K3429"/>
      <c r="L3429"/>
      <c r="M3429"/>
    </row>
    <row r="3430" spans="1:13" ht="16.5">
      <c r="A3430"/>
      <c r="B3430"/>
      <c r="C3430"/>
      <c r="D3430"/>
      <c r="E3430"/>
      <c r="F3430"/>
      <c r="G3430"/>
      <c r="H3430"/>
      <c r="I3430"/>
      <c r="J3430"/>
      <c r="K3430"/>
      <c r="L3430"/>
      <c r="M3430"/>
    </row>
    <row r="3431" spans="1:13" ht="16.5">
      <c r="A3431"/>
      <c r="B3431"/>
      <c r="C3431"/>
      <c r="D3431"/>
      <c r="E3431"/>
      <c r="F3431"/>
      <c r="G3431"/>
      <c r="H3431"/>
      <c r="I3431"/>
      <c r="J3431"/>
      <c r="K3431"/>
      <c r="L3431"/>
      <c r="M3431"/>
    </row>
    <row r="3432" spans="1:13" ht="16.5">
      <c r="A3432"/>
      <c r="B3432"/>
      <c r="C3432"/>
      <c r="D3432"/>
      <c r="E3432"/>
      <c r="F3432"/>
      <c r="G3432"/>
      <c r="H3432"/>
      <c r="I3432"/>
      <c r="J3432"/>
      <c r="K3432"/>
      <c r="L3432"/>
      <c r="M3432"/>
    </row>
    <row r="3433" spans="1:13" ht="16.5">
      <c r="A3433"/>
      <c r="B3433"/>
      <c r="C3433"/>
      <c r="D3433"/>
      <c r="E3433"/>
      <c r="F3433"/>
      <c r="G3433"/>
      <c r="H3433"/>
      <c r="I3433"/>
      <c r="J3433"/>
      <c r="K3433"/>
      <c r="L3433"/>
      <c r="M3433"/>
    </row>
    <row r="3434" spans="1:13" ht="16.5">
      <c r="A3434"/>
      <c r="B3434"/>
      <c r="C3434"/>
      <c r="D3434"/>
      <c r="E3434"/>
      <c r="F3434"/>
      <c r="G3434"/>
      <c r="H3434"/>
      <c r="I3434"/>
      <c r="J3434"/>
      <c r="K3434"/>
      <c r="L3434"/>
      <c r="M3434"/>
    </row>
    <row r="3435" spans="1:13" ht="16.5">
      <c r="A3435"/>
      <c r="B3435"/>
      <c r="C3435"/>
      <c r="D3435"/>
      <c r="E3435"/>
      <c r="F3435"/>
      <c r="G3435"/>
      <c r="H3435"/>
      <c r="I3435"/>
      <c r="J3435"/>
      <c r="K3435"/>
      <c r="L3435"/>
      <c r="M3435"/>
    </row>
    <row r="3436" spans="1:13" ht="16.5">
      <c r="A3436"/>
      <c r="B3436"/>
      <c r="C3436"/>
      <c r="D3436"/>
      <c r="E3436"/>
      <c r="F3436"/>
      <c r="G3436"/>
      <c r="H3436"/>
      <c r="I3436"/>
      <c r="J3436"/>
      <c r="K3436"/>
      <c r="L3436"/>
      <c r="M3436"/>
    </row>
    <row r="3437" spans="1:13" ht="16.5">
      <c r="A3437"/>
      <c r="B3437"/>
      <c r="C3437"/>
      <c r="D3437"/>
      <c r="E3437"/>
      <c r="F3437"/>
      <c r="G3437"/>
      <c r="H3437"/>
      <c r="I3437"/>
      <c r="J3437"/>
      <c r="K3437"/>
      <c r="L3437"/>
      <c r="M3437"/>
    </row>
    <row r="3438" spans="1:13" ht="16.5">
      <c r="A3438"/>
      <c r="B3438"/>
      <c r="C3438"/>
      <c r="D3438"/>
      <c r="E3438"/>
      <c r="F3438"/>
      <c r="G3438"/>
      <c r="H3438"/>
      <c r="I3438"/>
      <c r="J3438"/>
      <c r="K3438"/>
      <c r="L3438"/>
      <c r="M3438"/>
    </row>
    <row r="3439" spans="1:13" ht="16.5">
      <c r="A3439"/>
      <c r="B3439"/>
      <c r="C3439"/>
      <c r="D3439"/>
      <c r="E3439"/>
      <c r="F3439"/>
      <c r="G3439"/>
      <c r="H3439"/>
      <c r="I3439"/>
      <c r="J3439"/>
      <c r="K3439"/>
      <c r="L3439"/>
      <c r="M3439"/>
    </row>
    <row r="3440" spans="1:13" ht="16.5">
      <c r="A3440"/>
      <c r="B3440"/>
      <c r="C3440"/>
      <c r="D3440"/>
      <c r="E3440"/>
      <c r="F3440"/>
      <c r="G3440"/>
      <c r="H3440"/>
      <c r="I3440"/>
      <c r="J3440"/>
      <c r="K3440"/>
      <c r="L3440"/>
      <c r="M3440"/>
    </row>
    <row r="3441" spans="1:13" ht="16.5">
      <c r="A3441"/>
      <c r="B3441"/>
      <c r="C3441"/>
      <c r="D3441"/>
      <c r="E3441"/>
      <c r="F3441"/>
      <c r="G3441"/>
      <c r="H3441"/>
      <c r="I3441"/>
      <c r="J3441"/>
      <c r="K3441"/>
      <c r="L3441"/>
      <c r="M3441"/>
    </row>
    <row r="3442" spans="1:13" ht="16.5">
      <c r="A3442"/>
      <c r="B3442"/>
      <c r="C3442"/>
      <c r="D3442"/>
      <c r="E3442"/>
      <c r="F3442"/>
      <c r="G3442"/>
      <c r="H3442"/>
      <c r="I3442"/>
      <c r="J3442"/>
      <c r="K3442"/>
      <c r="L3442"/>
      <c r="M3442"/>
    </row>
    <row r="3443" spans="1:13" ht="16.5">
      <c r="A3443"/>
      <c r="B3443"/>
      <c r="C3443"/>
      <c r="D3443"/>
      <c r="E3443"/>
      <c r="F3443"/>
      <c r="G3443"/>
      <c r="H3443"/>
      <c r="I3443"/>
      <c r="J3443"/>
      <c r="K3443"/>
      <c r="L3443"/>
      <c r="M3443"/>
    </row>
    <row r="3444" spans="1:13" ht="16.5">
      <c r="A3444"/>
      <c r="B3444"/>
      <c r="C3444"/>
      <c r="D3444"/>
      <c r="E3444"/>
      <c r="F3444"/>
      <c r="G3444"/>
      <c r="H3444"/>
      <c r="I3444"/>
      <c r="J3444"/>
      <c r="K3444"/>
      <c r="L3444"/>
      <c r="M3444"/>
    </row>
    <row r="3445" spans="1:13" ht="16.5">
      <c r="A3445"/>
      <c r="B3445"/>
      <c r="C3445"/>
      <c r="D3445"/>
      <c r="E3445"/>
      <c r="F3445"/>
      <c r="G3445"/>
      <c r="H3445"/>
      <c r="I3445"/>
      <c r="J3445"/>
      <c r="K3445"/>
      <c r="L3445"/>
      <c r="M3445"/>
    </row>
    <row r="3446" spans="1:13" ht="16.5">
      <c r="A3446"/>
      <c r="B3446"/>
      <c r="C3446"/>
      <c r="D3446"/>
      <c r="E3446"/>
      <c r="F3446"/>
      <c r="G3446"/>
      <c r="H3446"/>
      <c r="I3446"/>
      <c r="J3446"/>
      <c r="K3446"/>
      <c r="L3446"/>
      <c r="M3446"/>
    </row>
    <row r="3447" spans="1:13" ht="16.5">
      <c r="A3447"/>
      <c r="B3447"/>
      <c r="C3447"/>
      <c r="D3447"/>
      <c r="E3447"/>
      <c r="F3447"/>
      <c r="G3447"/>
      <c r="H3447"/>
      <c r="I3447"/>
      <c r="J3447"/>
      <c r="K3447"/>
      <c r="L3447"/>
      <c r="M3447"/>
    </row>
    <row r="3448" spans="1:13" ht="16.5">
      <c r="A3448"/>
      <c r="B3448"/>
      <c r="C3448"/>
      <c r="D3448"/>
      <c r="E3448"/>
      <c r="F3448"/>
      <c r="G3448"/>
      <c r="H3448"/>
      <c r="I3448"/>
      <c r="J3448"/>
      <c r="K3448"/>
      <c r="L3448"/>
      <c r="M3448"/>
    </row>
    <row r="3449" spans="1:13" ht="16.5">
      <c r="A3449"/>
      <c r="B3449"/>
      <c r="C3449"/>
      <c r="D3449"/>
      <c r="E3449"/>
      <c r="F3449"/>
      <c r="G3449"/>
      <c r="H3449"/>
      <c r="I3449"/>
      <c r="J3449"/>
      <c r="K3449"/>
      <c r="L3449"/>
      <c r="M3449"/>
    </row>
    <row r="3450" spans="1:13" ht="16.5">
      <c r="A3450"/>
      <c r="B3450"/>
      <c r="C3450"/>
      <c r="D3450"/>
      <c r="E3450"/>
      <c r="F3450"/>
      <c r="G3450"/>
      <c r="H3450"/>
      <c r="I3450"/>
      <c r="J3450"/>
      <c r="K3450"/>
      <c r="L3450"/>
      <c r="M3450"/>
    </row>
    <row r="3451" spans="1:13" ht="16.5">
      <c r="A3451"/>
      <c r="B3451"/>
      <c r="C3451"/>
      <c r="D3451"/>
      <c r="E3451"/>
      <c r="F3451"/>
      <c r="G3451"/>
      <c r="H3451"/>
      <c r="I3451"/>
      <c r="J3451"/>
      <c r="K3451"/>
      <c r="L3451"/>
      <c r="M3451"/>
    </row>
    <row r="3452" spans="1:13" ht="16.5">
      <c r="A3452"/>
      <c r="B3452"/>
      <c r="C3452"/>
      <c r="D3452"/>
      <c r="E3452"/>
      <c r="F3452"/>
      <c r="G3452"/>
      <c r="H3452"/>
      <c r="I3452"/>
      <c r="J3452"/>
      <c r="K3452"/>
      <c r="L3452"/>
      <c r="M3452"/>
    </row>
    <row r="3453" spans="1:13" ht="16.5">
      <c r="A3453"/>
      <c r="B3453"/>
      <c r="C3453"/>
      <c r="D3453"/>
      <c r="E3453"/>
      <c r="F3453"/>
      <c r="G3453"/>
      <c r="H3453"/>
      <c r="I3453"/>
      <c r="J3453"/>
      <c r="K3453"/>
      <c r="L3453"/>
      <c r="M3453"/>
    </row>
    <row r="3454" spans="1:13" ht="16.5">
      <c r="A3454"/>
      <c r="B3454"/>
      <c r="C3454"/>
      <c r="D3454"/>
      <c r="E3454"/>
      <c r="F3454"/>
      <c r="G3454"/>
      <c r="H3454"/>
      <c r="I3454"/>
      <c r="J3454"/>
      <c r="K3454"/>
      <c r="L3454"/>
      <c r="M3454"/>
    </row>
    <row r="3455" spans="1:13" ht="16.5">
      <c r="A3455"/>
      <c r="B3455"/>
      <c r="C3455"/>
      <c r="D3455"/>
      <c r="E3455"/>
      <c r="F3455"/>
      <c r="G3455"/>
      <c r="H3455"/>
      <c r="I3455"/>
      <c r="J3455"/>
      <c r="K3455"/>
      <c r="L3455"/>
      <c r="M3455"/>
    </row>
    <row r="3456" spans="1:13" ht="16.5">
      <c r="A3456"/>
      <c r="B3456"/>
      <c r="C3456"/>
      <c r="D3456"/>
      <c r="E3456"/>
      <c r="F3456"/>
      <c r="G3456"/>
      <c r="H3456"/>
      <c r="I3456"/>
      <c r="J3456"/>
      <c r="K3456"/>
      <c r="L3456"/>
      <c r="M3456"/>
    </row>
    <row r="3457" spans="1:13" ht="16.5">
      <c r="A3457"/>
      <c r="B3457"/>
      <c r="C3457"/>
      <c r="D3457"/>
      <c r="E3457"/>
      <c r="F3457"/>
      <c r="G3457"/>
      <c r="H3457"/>
      <c r="I3457"/>
      <c r="J3457"/>
      <c r="K3457"/>
      <c r="L3457"/>
      <c r="M3457"/>
    </row>
    <row r="3458" spans="1:13" ht="16.5">
      <c r="A3458"/>
      <c r="B3458"/>
      <c r="C3458"/>
      <c r="D3458"/>
      <c r="E3458"/>
      <c r="F3458"/>
      <c r="G3458"/>
      <c r="H3458"/>
      <c r="I3458"/>
      <c r="J3458"/>
      <c r="K3458"/>
      <c r="L3458"/>
      <c r="M3458"/>
    </row>
    <row r="3459" spans="1:13" ht="16.5">
      <c r="A3459"/>
      <c r="B3459"/>
      <c r="C3459"/>
      <c r="D3459"/>
      <c r="E3459"/>
      <c r="F3459"/>
      <c r="G3459"/>
      <c r="H3459"/>
      <c r="I3459"/>
      <c r="J3459"/>
      <c r="K3459"/>
      <c r="L3459"/>
      <c r="M3459"/>
    </row>
    <row r="3460" spans="1:13" ht="16.5">
      <c r="A3460"/>
      <c r="B3460"/>
      <c r="C3460"/>
      <c r="D3460"/>
      <c r="E3460"/>
      <c r="F3460"/>
      <c r="G3460"/>
      <c r="H3460"/>
      <c r="I3460"/>
      <c r="J3460"/>
      <c r="K3460"/>
      <c r="L3460"/>
      <c r="M3460"/>
    </row>
    <row r="3461" spans="1:13" ht="16.5">
      <c r="A3461"/>
      <c r="B3461"/>
      <c r="C3461"/>
      <c r="D3461"/>
      <c r="E3461"/>
      <c r="F3461"/>
      <c r="G3461"/>
      <c r="H3461"/>
      <c r="I3461"/>
      <c r="J3461"/>
      <c r="K3461"/>
      <c r="L3461"/>
      <c r="M3461"/>
    </row>
    <row r="3462" spans="1:13" ht="16.5">
      <c r="A3462"/>
      <c r="B3462"/>
      <c r="C3462"/>
      <c r="D3462"/>
      <c r="E3462"/>
      <c r="F3462"/>
      <c r="G3462"/>
      <c r="H3462"/>
      <c r="I3462"/>
      <c r="J3462"/>
      <c r="K3462"/>
      <c r="L3462"/>
      <c r="M3462"/>
    </row>
    <row r="3463" spans="1:13" ht="16.5">
      <c r="A3463"/>
      <c r="B3463"/>
      <c r="C3463"/>
      <c r="D3463"/>
      <c r="E3463"/>
      <c r="F3463"/>
      <c r="G3463"/>
      <c r="H3463"/>
      <c r="I3463"/>
      <c r="J3463"/>
      <c r="K3463"/>
      <c r="L3463"/>
      <c r="M3463"/>
    </row>
    <row r="3464" spans="1:13" ht="16.5">
      <c r="A3464"/>
      <c r="B3464"/>
      <c r="C3464"/>
      <c r="D3464"/>
      <c r="E3464"/>
      <c r="F3464"/>
      <c r="G3464"/>
      <c r="H3464"/>
      <c r="I3464"/>
      <c r="J3464"/>
      <c r="K3464"/>
      <c r="L3464"/>
      <c r="M3464"/>
    </row>
    <row r="3465" spans="1:13" ht="16.5">
      <c r="A3465"/>
      <c r="B3465"/>
      <c r="C3465"/>
      <c r="D3465"/>
      <c r="E3465"/>
      <c r="F3465"/>
      <c r="G3465"/>
      <c r="H3465"/>
      <c r="I3465"/>
      <c r="J3465"/>
      <c r="K3465"/>
      <c r="L3465"/>
      <c r="M3465"/>
    </row>
    <row r="3466" spans="1:13" ht="16.5">
      <c r="A3466"/>
      <c r="B3466"/>
      <c r="C3466"/>
      <c r="D3466"/>
      <c r="E3466"/>
      <c r="F3466"/>
      <c r="G3466"/>
      <c r="H3466"/>
      <c r="I3466"/>
      <c r="J3466"/>
      <c r="K3466"/>
      <c r="L3466"/>
      <c r="M3466"/>
    </row>
    <row r="3467" spans="1:13" ht="16.5">
      <c r="A3467"/>
      <c r="B3467"/>
      <c r="C3467"/>
      <c r="D3467"/>
      <c r="E3467"/>
      <c r="F3467"/>
      <c r="G3467"/>
      <c r="H3467"/>
      <c r="I3467"/>
      <c r="J3467"/>
      <c r="K3467"/>
      <c r="L3467"/>
      <c r="M3467"/>
    </row>
    <row r="3468" spans="1:13" ht="16.5">
      <c r="A3468"/>
      <c r="B3468"/>
      <c r="C3468"/>
      <c r="D3468"/>
      <c r="E3468"/>
      <c r="F3468"/>
      <c r="G3468"/>
      <c r="H3468"/>
      <c r="I3468"/>
      <c r="J3468"/>
      <c r="K3468"/>
      <c r="L3468"/>
      <c r="M3468"/>
    </row>
    <row r="3469" spans="1:13" ht="16.5">
      <c r="A3469"/>
      <c r="B3469"/>
      <c r="C3469"/>
      <c r="D3469"/>
      <c r="E3469"/>
      <c r="F3469"/>
      <c r="G3469"/>
      <c r="H3469"/>
      <c r="I3469"/>
      <c r="J3469"/>
      <c r="K3469"/>
      <c r="L3469"/>
      <c r="M3469"/>
    </row>
    <row r="3470" spans="1:13" ht="16.5">
      <c r="A3470"/>
      <c r="B3470"/>
      <c r="C3470"/>
      <c r="D3470"/>
      <c r="E3470"/>
      <c r="F3470"/>
      <c r="G3470"/>
      <c r="H3470"/>
      <c r="I3470"/>
      <c r="J3470"/>
      <c r="K3470"/>
      <c r="L3470"/>
      <c r="M3470"/>
    </row>
    <row r="3471" spans="1:13" ht="16.5">
      <c r="A3471"/>
      <c r="B3471"/>
      <c r="C3471"/>
      <c r="D3471"/>
      <c r="E3471"/>
      <c r="F3471"/>
      <c r="G3471"/>
      <c r="H3471"/>
      <c r="I3471"/>
      <c r="J3471"/>
      <c r="K3471"/>
      <c r="L3471"/>
      <c r="M3471"/>
    </row>
    <row r="3472" spans="1:13" ht="16.5">
      <c r="A3472"/>
      <c r="B3472"/>
      <c r="C3472"/>
      <c r="D3472"/>
      <c r="E3472"/>
      <c r="F3472"/>
      <c r="G3472"/>
      <c r="H3472"/>
      <c r="I3472"/>
      <c r="J3472"/>
      <c r="K3472"/>
      <c r="L3472"/>
      <c r="M3472"/>
    </row>
    <row r="3473" spans="1:13" ht="16.5">
      <c r="A3473"/>
      <c r="B3473"/>
      <c r="C3473"/>
      <c r="D3473"/>
      <c r="E3473"/>
      <c r="F3473"/>
      <c r="G3473"/>
      <c r="H3473"/>
      <c r="I3473"/>
      <c r="J3473"/>
      <c r="K3473"/>
      <c r="L3473"/>
      <c r="M3473"/>
    </row>
    <row r="3474" spans="1:13" ht="16.5">
      <c r="A3474"/>
      <c r="B3474"/>
      <c r="C3474"/>
      <c r="D3474"/>
      <c r="E3474"/>
      <c r="F3474"/>
      <c r="G3474"/>
      <c r="H3474"/>
      <c r="I3474"/>
      <c r="J3474"/>
      <c r="K3474"/>
      <c r="L3474"/>
      <c r="M3474"/>
    </row>
    <row r="3475" spans="1:13" ht="16.5">
      <c r="A3475"/>
      <c r="B3475"/>
      <c r="C3475"/>
      <c r="D3475"/>
      <c r="E3475"/>
      <c r="F3475"/>
      <c r="G3475"/>
      <c r="H3475"/>
      <c r="I3475"/>
      <c r="J3475"/>
      <c r="K3475"/>
      <c r="L3475"/>
      <c r="M3475"/>
    </row>
    <row r="3476" spans="1:13" ht="16.5">
      <c r="A3476"/>
      <c r="B3476"/>
      <c r="C3476"/>
      <c r="D3476"/>
      <c r="E3476"/>
      <c r="F3476"/>
      <c r="G3476"/>
      <c r="H3476"/>
      <c r="I3476"/>
      <c r="J3476"/>
      <c r="K3476"/>
      <c r="L3476"/>
      <c r="M3476"/>
    </row>
    <row r="3477" spans="1:13" ht="16.5">
      <c r="A3477"/>
      <c r="B3477"/>
      <c r="C3477"/>
      <c r="D3477"/>
      <c r="E3477"/>
      <c r="F3477"/>
      <c r="G3477"/>
      <c r="H3477"/>
      <c r="I3477"/>
      <c r="J3477"/>
      <c r="K3477"/>
      <c r="L3477"/>
      <c r="M3477"/>
    </row>
    <row r="3478" spans="1:13" ht="16.5">
      <c r="A3478"/>
      <c r="B3478"/>
      <c r="C3478"/>
      <c r="D3478"/>
      <c r="E3478"/>
      <c r="F3478"/>
      <c r="G3478"/>
      <c r="H3478"/>
      <c r="I3478"/>
      <c r="J3478"/>
      <c r="K3478"/>
      <c r="L3478"/>
      <c r="M3478"/>
    </row>
    <row r="3479" spans="1:13" ht="16.5">
      <c r="A3479"/>
      <c r="B3479"/>
      <c r="C3479"/>
      <c r="D3479"/>
      <c r="E3479"/>
      <c r="F3479"/>
      <c r="G3479"/>
      <c r="H3479"/>
      <c r="I3479"/>
      <c r="J3479"/>
      <c r="K3479"/>
      <c r="L3479"/>
      <c r="M3479"/>
    </row>
    <row r="3480" spans="1:13" ht="16.5">
      <c r="A3480"/>
      <c r="B3480"/>
      <c r="C3480"/>
      <c r="D3480"/>
      <c r="E3480"/>
      <c r="F3480"/>
      <c r="G3480"/>
      <c r="H3480"/>
      <c r="I3480"/>
      <c r="J3480"/>
      <c r="K3480"/>
      <c r="L3480"/>
      <c r="M3480"/>
    </row>
    <row r="3481" spans="1:13" ht="16.5">
      <c r="A3481"/>
      <c r="B3481"/>
      <c r="C3481"/>
      <c r="D3481"/>
      <c r="E3481"/>
      <c r="F3481"/>
      <c r="G3481"/>
      <c r="H3481"/>
      <c r="I3481"/>
      <c r="J3481"/>
      <c r="K3481"/>
      <c r="L3481"/>
      <c r="M3481"/>
    </row>
    <row r="3482" spans="1:13" ht="16.5">
      <c r="A3482"/>
      <c r="B3482"/>
      <c r="C3482"/>
      <c r="D3482"/>
      <c r="E3482"/>
      <c r="F3482"/>
      <c r="G3482"/>
      <c r="H3482"/>
      <c r="I3482"/>
      <c r="J3482"/>
      <c r="K3482"/>
      <c r="L3482"/>
      <c r="M3482"/>
    </row>
    <row r="3483" spans="1:13" ht="16.5">
      <c r="A3483"/>
      <c r="B3483"/>
      <c r="C3483"/>
      <c r="D3483"/>
      <c r="E3483"/>
      <c r="F3483"/>
      <c r="G3483"/>
      <c r="H3483"/>
      <c r="I3483"/>
      <c r="J3483"/>
      <c r="K3483"/>
      <c r="L3483"/>
      <c r="M3483"/>
    </row>
    <row r="3484" spans="1:13" ht="16.5">
      <c r="A3484"/>
      <c r="B3484"/>
      <c r="C3484"/>
      <c r="D3484"/>
      <c r="E3484"/>
      <c r="F3484"/>
      <c r="G3484"/>
      <c r="H3484"/>
      <c r="I3484"/>
      <c r="J3484"/>
      <c r="K3484"/>
      <c r="L3484"/>
      <c r="M3484"/>
    </row>
    <row r="3485" spans="1:13" ht="16.5">
      <c r="A3485"/>
      <c r="B3485"/>
      <c r="C3485"/>
      <c r="D3485"/>
      <c r="E3485"/>
      <c r="F3485"/>
      <c r="G3485"/>
      <c r="H3485"/>
      <c r="I3485"/>
      <c r="J3485"/>
      <c r="K3485"/>
      <c r="L3485"/>
      <c r="M3485"/>
    </row>
    <row r="3486" spans="1:13" ht="16.5">
      <c r="A3486"/>
      <c r="B3486"/>
      <c r="C3486"/>
      <c r="D3486"/>
      <c r="E3486"/>
      <c r="F3486"/>
      <c r="G3486"/>
      <c r="H3486"/>
      <c r="I3486"/>
      <c r="J3486"/>
      <c r="K3486"/>
      <c r="L3486"/>
      <c r="M3486"/>
    </row>
    <row r="3487" spans="1:13" ht="16.5">
      <c r="A3487"/>
      <c r="B3487"/>
      <c r="C3487"/>
      <c r="D3487"/>
      <c r="E3487"/>
      <c r="F3487"/>
      <c r="G3487"/>
      <c r="H3487"/>
      <c r="I3487"/>
      <c r="J3487"/>
      <c r="K3487"/>
      <c r="L3487"/>
      <c r="M3487"/>
    </row>
    <row r="3488" spans="1:13" ht="16.5">
      <c r="A3488"/>
      <c r="B3488"/>
      <c r="C3488"/>
      <c r="D3488"/>
      <c r="E3488"/>
      <c r="F3488"/>
      <c r="G3488"/>
      <c r="H3488"/>
      <c r="I3488"/>
      <c r="J3488"/>
      <c r="K3488"/>
      <c r="L3488"/>
      <c r="M3488"/>
    </row>
    <row r="3489" spans="1:13" ht="16.5">
      <c r="A3489"/>
      <c r="B3489"/>
      <c r="C3489"/>
      <c r="D3489"/>
      <c r="E3489"/>
      <c r="F3489"/>
      <c r="G3489"/>
      <c r="H3489"/>
      <c r="I3489"/>
      <c r="J3489"/>
      <c r="K3489"/>
      <c r="L3489"/>
      <c r="M3489"/>
    </row>
    <row r="3490" spans="1:13" ht="16.5">
      <c r="A3490"/>
      <c r="B3490"/>
      <c r="C3490"/>
      <c r="D3490"/>
      <c r="E3490"/>
      <c r="F3490"/>
      <c r="G3490"/>
      <c r="H3490"/>
      <c r="I3490"/>
      <c r="J3490"/>
      <c r="K3490"/>
      <c r="L3490"/>
      <c r="M3490"/>
    </row>
    <row r="3491" spans="1:13" ht="16.5">
      <c r="A3491"/>
      <c r="B3491"/>
      <c r="C3491"/>
      <c r="D3491"/>
      <c r="E3491"/>
      <c r="F3491"/>
      <c r="G3491"/>
      <c r="H3491"/>
      <c r="I3491"/>
      <c r="J3491"/>
      <c r="K3491"/>
      <c r="L3491"/>
      <c r="M3491"/>
    </row>
    <row r="3492" spans="1:13" ht="16.5">
      <c r="A3492"/>
      <c r="B3492"/>
      <c r="C3492"/>
      <c r="D3492"/>
      <c r="E3492"/>
      <c r="F3492"/>
      <c r="G3492"/>
      <c r="H3492"/>
      <c r="I3492"/>
      <c r="J3492"/>
      <c r="K3492"/>
      <c r="L3492"/>
      <c r="M3492"/>
    </row>
    <row r="3493" spans="1:13" ht="16.5">
      <c r="A3493"/>
      <c r="B3493"/>
      <c r="C3493"/>
      <c r="D3493"/>
      <c r="E3493"/>
      <c r="F3493"/>
      <c r="G3493"/>
      <c r="H3493"/>
      <c r="I3493"/>
      <c r="J3493"/>
      <c r="K3493"/>
      <c r="L3493"/>
      <c r="M3493"/>
    </row>
    <row r="3494" spans="1:13" ht="16.5">
      <c r="A3494"/>
      <c r="B3494"/>
      <c r="C3494"/>
      <c r="D3494"/>
      <c r="E3494"/>
      <c r="F3494"/>
      <c r="G3494"/>
      <c r="H3494"/>
      <c r="I3494"/>
      <c r="J3494"/>
      <c r="K3494"/>
      <c r="L3494"/>
      <c r="M3494"/>
    </row>
    <row r="3495" spans="1:13" ht="16.5">
      <c r="A3495"/>
      <c r="B3495"/>
      <c r="C3495"/>
      <c r="D3495"/>
      <c r="E3495"/>
      <c r="F3495"/>
      <c r="G3495"/>
      <c r="H3495"/>
      <c r="I3495"/>
      <c r="J3495"/>
      <c r="K3495"/>
      <c r="L3495"/>
      <c r="M3495"/>
    </row>
    <row r="3496" spans="1:13" ht="16.5">
      <c r="A3496"/>
      <c r="B3496"/>
      <c r="C3496"/>
      <c r="D3496"/>
      <c r="E3496"/>
      <c r="F3496"/>
      <c r="G3496"/>
      <c r="H3496"/>
      <c r="I3496"/>
      <c r="J3496"/>
      <c r="K3496"/>
      <c r="L3496"/>
      <c r="M3496"/>
    </row>
    <row r="3497" spans="1:13" ht="16.5">
      <c r="A3497"/>
      <c r="B3497"/>
      <c r="C3497"/>
      <c r="D3497"/>
      <c r="E3497"/>
      <c r="F3497"/>
      <c r="G3497"/>
      <c r="H3497"/>
      <c r="I3497"/>
      <c r="J3497"/>
      <c r="K3497"/>
      <c r="L3497"/>
      <c r="M3497"/>
    </row>
    <row r="3498" spans="1:13" ht="16.5">
      <c r="A3498"/>
      <c r="B3498"/>
      <c r="C3498"/>
      <c r="D3498"/>
      <c r="E3498"/>
      <c r="F3498"/>
      <c r="G3498"/>
      <c r="H3498"/>
      <c r="I3498"/>
      <c r="J3498"/>
      <c r="K3498"/>
      <c r="L3498"/>
      <c r="M3498"/>
    </row>
    <row r="3499" spans="1:13" ht="16.5">
      <c r="A3499"/>
      <c r="B3499"/>
      <c r="C3499"/>
      <c r="D3499"/>
      <c r="E3499"/>
      <c r="F3499"/>
      <c r="G3499"/>
      <c r="H3499"/>
      <c r="I3499"/>
      <c r="J3499"/>
      <c r="K3499"/>
      <c r="L3499"/>
      <c r="M3499"/>
    </row>
    <row r="3500" spans="1:13" ht="16.5">
      <c r="A3500"/>
      <c r="B3500"/>
      <c r="C3500"/>
      <c r="D3500"/>
      <c r="E3500"/>
      <c r="F3500"/>
      <c r="G3500"/>
      <c r="H3500"/>
      <c r="I3500"/>
      <c r="J3500"/>
      <c r="K3500"/>
      <c r="L3500"/>
      <c r="M3500"/>
    </row>
    <row r="3501" spans="1:13" ht="16.5">
      <c r="A3501"/>
      <c r="B3501"/>
      <c r="C3501"/>
      <c r="D3501"/>
      <c r="E3501"/>
      <c r="F3501"/>
      <c r="G3501"/>
      <c r="H3501"/>
      <c r="I3501"/>
      <c r="J3501"/>
      <c r="K3501"/>
      <c r="L3501"/>
      <c r="M3501"/>
    </row>
    <row r="3502" spans="1:13" ht="16.5">
      <c r="A3502"/>
      <c r="B3502"/>
      <c r="C3502"/>
      <c r="D3502"/>
      <c r="E3502"/>
      <c r="F3502"/>
      <c r="G3502"/>
      <c r="H3502"/>
      <c r="I3502"/>
      <c r="J3502"/>
      <c r="K3502"/>
      <c r="L3502"/>
      <c r="M3502"/>
    </row>
    <row r="3503" spans="1:13" ht="16.5">
      <c r="A3503"/>
      <c r="B3503"/>
      <c r="C3503"/>
      <c r="D3503"/>
      <c r="E3503"/>
      <c r="F3503"/>
      <c r="G3503"/>
      <c r="H3503"/>
      <c r="I3503"/>
      <c r="J3503"/>
      <c r="K3503"/>
      <c r="L3503"/>
      <c r="M3503"/>
    </row>
    <row r="3504" spans="1:13" ht="16.5">
      <c r="A3504"/>
      <c r="B3504"/>
      <c r="C3504"/>
      <c r="D3504"/>
      <c r="E3504"/>
      <c r="F3504"/>
      <c r="G3504"/>
      <c r="H3504"/>
      <c r="I3504"/>
      <c r="J3504"/>
      <c r="K3504"/>
      <c r="L3504"/>
      <c r="M3504"/>
    </row>
    <row r="3505" spans="1:13" ht="16.5">
      <c r="A3505"/>
      <c r="B3505"/>
      <c r="C3505"/>
      <c r="D3505"/>
      <c r="E3505"/>
      <c r="F3505"/>
      <c r="G3505"/>
      <c r="H3505"/>
      <c r="I3505"/>
      <c r="J3505"/>
      <c r="K3505"/>
      <c r="L3505"/>
      <c r="M3505"/>
    </row>
    <row r="3506" spans="1:13" ht="16.5">
      <c r="A3506"/>
      <c r="B3506"/>
      <c r="C3506"/>
      <c r="D3506"/>
      <c r="E3506"/>
      <c r="F3506"/>
      <c r="G3506"/>
      <c r="H3506"/>
      <c r="I3506"/>
      <c r="J3506"/>
      <c r="K3506"/>
      <c r="L3506"/>
      <c r="M3506"/>
    </row>
    <row r="3507" spans="1:13" ht="16.5">
      <c r="A3507"/>
      <c r="B3507"/>
      <c r="C3507"/>
      <c r="D3507"/>
      <c r="E3507"/>
      <c r="F3507"/>
      <c r="G3507"/>
      <c r="H3507"/>
      <c r="I3507"/>
      <c r="J3507"/>
      <c r="K3507"/>
      <c r="L3507"/>
      <c r="M3507"/>
    </row>
    <row r="3508" spans="1:13" ht="16.5">
      <c r="A3508"/>
      <c r="B3508"/>
      <c r="C3508"/>
      <c r="D3508"/>
      <c r="E3508"/>
      <c r="F3508"/>
      <c r="G3508"/>
      <c r="H3508"/>
      <c r="I3508"/>
      <c r="J3508"/>
      <c r="K3508"/>
      <c r="L3508"/>
      <c r="M3508"/>
    </row>
    <row r="3509" spans="1:13" ht="16.5">
      <c r="A3509"/>
      <c r="B3509"/>
      <c r="C3509"/>
      <c r="D3509"/>
      <c r="E3509"/>
      <c r="F3509"/>
      <c r="G3509"/>
      <c r="H3509"/>
      <c r="I3509"/>
      <c r="J3509"/>
      <c r="K3509"/>
      <c r="L3509"/>
      <c r="M3509"/>
    </row>
    <row r="3510" spans="1:13" ht="16.5">
      <c r="A3510"/>
      <c r="B3510"/>
      <c r="C3510"/>
      <c r="D3510"/>
      <c r="E3510"/>
      <c r="F3510"/>
      <c r="G3510"/>
      <c r="H3510"/>
      <c r="I3510"/>
      <c r="J3510"/>
      <c r="K3510"/>
      <c r="L3510"/>
      <c r="M3510"/>
    </row>
    <row r="3511" spans="1:13" ht="16.5">
      <c r="A3511"/>
      <c r="B3511"/>
      <c r="C3511"/>
      <c r="D3511"/>
      <c r="E3511"/>
      <c r="F3511"/>
      <c r="G3511"/>
      <c r="H3511"/>
      <c r="I3511"/>
      <c r="J3511"/>
      <c r="K3511"/>
      <c r="L3511"/>
      <c r="M3511"/>
    </row>
    <row r="3512" spans="1:13" ht="16.5">
      <c r="A3512"/>
      <c r="B3512"/>
      <c r="C3512"/>
      <c r="D3512"/>
      <c r="E3512"/>
      <c r="F3512"/>
      <c r="G3512"/>
      <c r="H3512"/>
      <c r="I3512"/>
      <c r="J3512"/>
      <c r="K3512"/>
      <c r="L3512"/>
      <c r="M3512"/>
    </row>
    <row r="3513" spans="1:13" ht="16.5">
      <c r="A3513"/>
      <c r="B3513"/>
      <c r="C3513"/>
      <c r="D3513"/>
      <c r="E3513"/>
      <c r="F3513"/>
      <c r="G3513"/>
      <c r="H3513"/>
      <c r="I3513"/>
      <c r="J3513"/>
      <c r="K3513"/>
      <c r="L3513"/>
      <c r="M3513"/>
    </row>
    <row r="3514" spans="1:13" ht="16.5">
      <c r="A3514"/>
      <c r="B3514"/>
      <c r="C3514"/>
      <c r="D3514"/>
      <c r="E3514"/>
      <c r="F3514"/>
      <c r="G3514"/>
      <c r="H3514"/>
      <c r="I3514"/>
      <c r="J3514"/>
      <c r="K3514"/>
      <c r="L3514"/>
      <c r="M3514"/>
    </row>
    <row r="3515" spans="1:13" ht="16.5">
      <c r="A3515"/>
      <c r="B3515"/>
      <c r="C3515"/>
      <c r="D3515"/>
      <c r="E3515"/>
      <c r="F3515"/>
      <c r="G3515"/>
      <c r="H3515"/>
      <c r="I3515"/>
      <c r="J3515"/>
      <c r="K3515"/>
      <c r="L3515"/>
      <c r="M3515"/>
    </row>
    <row r="3516" spans="1:13" ht="16.5">
      <c r="A3516"/>
      <c r="B3516"/>
      <c r="C3516"/>
      <c r="D3516"/>
      <c r="E3516"/>
      <c r="F3516"/>
      <c r="G3516"/>
      <c r="H3516"/>
      <c r="I3516"/>
      <c r="J3516"/>
      <c r="K3516"/>
      <c r="L3516"/>
      <c r="M3516"/>
    </row>
    <row r="3517" spans="1:13" ht="16.5">
      <c r="A3517"/>
      <c r="B3517"/>
      <c r="C3517"/>
      <c r="D3517"/>
      <c r="E3517"/>
      <c r="F3517"/>
      <c r="G3517"/>
      <c r="H3517"/>
      <c r="I3517"/>
      <c r="J3517"/>
      <c r="K3517"/>
      <c r="L3517"/>
      <c r="M3517"/>
    </row>
    <row r="3518" spans="1:13" ht="16.5">
      <c r="A3518"/>
      <c r="B3518"/>
      <c r="C3518"/>
      <c r="D3518"/>
      <c r="E3518"/>
      <c r="F3518"/>
      <c r="G3518"/>
      <c r="H3518"/>
      <c r="I3518"/>
      <c r="J3518"/>
      <c r="K3518"/>
      <c r="L3518"/>
      <c r="M3518"/>
    </row>
    <row r="3519" spans="1:13" ht="16.5">
      <c r="A3519"/>
      <c r="B3519"/>
      <c r="C3519"/>
      <c r="D3519"/>
      <c r="E3519"/>
      <c r="F3519"/>
      <c r="G3519"/>
      <c r="H3519"/>
      <c r="I3519"/>
      <c r="J3519"/>
      <c r="K3519"/>
      <c r="L3519"/>
      <c r="M3519"/>
    </row>
    <row r="3520" spans="1:13" ht="16.5">
      <c r="A3520"/>
      <c r="B3520"/>
      <c r="C3520"/>
      <c r="D3520"/>
      <c r="E3520"/>
      <c r="F3520"/>
      <c r="G3520"/>
      <c r="H3520"/>
      <c r="I3520"/>
      <c r="J3520"/>
      <c r="K3520"/>
      <c r="L3520"/>
      <c r="M3520"/>
    </row>
    <row r="3521" spans="1:13" ht="16.5">
      <c r="A3521"/>
      <c r="B3521"/>
      <c r="C3521"/>
      <c r="D3521"/>
      <c r="E3521"/>
      <c r="F3521"/>
      <c r="G3521"/>
      <c r="H3521"/>
      <c r="I3521"/>
      <c r="J3521"/>
      <c r="K3521"/>
      <c r="L3521"/>
      <c r="M3521"/>
    </row>
    <row r="3522" spans="1:13" ht="16.5">
      <c r="A3522"/>
      <c r="B3522"/>
      <c r="C3522"/>
      <c r="D3522"/>
      <c r="E3522"/>
      <c r="F3522"/>
      <c r="G3522"/>
      <c r="H3522"/>
      <c r="I3522"/>
      <c r="J3522"/>
      <c r="K3522"/>
      <c r="L3522"/>
      <c r="M3522"/>
    </row>
    <row r="3523" spans="1:13" ht="16.5">
      <c r="A3523"/>
      <c r="B3523"/>
      <c r="C3523"/>
      <c r="D3523"/>
      <c r="E3523"/>
      <c r="F3523"/>
      <c r="G3523"/>
      <c r="H3523"/>
      <c r="I3523"/>
      <c r="J3523"/>
      <c r="K3523"/>
      <c r="L3523"/>
      <c r="M3523"/>
    </row>
    <row r="3524" spans="1:13" ht="16.5">
      <c r="A3524"/>
      <c r="B3524"/>
      <c r="C3524"/>
      <c r="D3524"/>
      <c r="E3524"/>
      <c r="F3524"/>
      <c r="G3524"/>
      <c r="H3524"/>
      <c r="I3524"/>
      <c r="J3524"/>
      <c r="K3524"/>
      <c r="L3524"/>
      <c r="M3524"/>
    </row>
    <row r="3525" spans="1:13" ht="16.5">
      <c r="A3525"/>
      <c r="B3525"/>
      <c r="C3525"/>
      <c r="D3525"/>
      <c r="E3525"/>
      <c r="F3525"/>
      <c r="G3525"/>
      <c r="H3525"/>
      <c r="I3525"/>
      <c r="J3525"/>
      <c r="K3525"/>
      <c r="L3525"/>
      <c r="M3525"/>
    </row>
    <row r="3526" spans="1:13" ht="16.5">
      <c r="A3526"/>
      <c r="B3526"/>
      <c r="C3526"/>
      <c r="D3526"/>
      <c r="E3526"/>
      <c r="F3526"/>
      <c r="G3526"/>
      <c r="H3526"/>
      <c r="I3526"/>
      <c r="J3526"/>
      <c r="K3526"/>
      <c r="L3526"/>
      <c r="M3526"/>
    </row>
    <row r="3527" spans="1:13" ht="16.5">
      <c r="A3527"/>
      <c r="B3527"/>
      <c r="C3527"/>
      <c r="D3527"/>
      <c r="E3527"/>
      <c r="F3527"/>
      <c r="G3527"/>
      <c r="H3527"/>
      <c r="I3527"/>
      <c r="J3527"/>
      <c r="K3527"/>
      <c r="L3527"/>
      <c r="M3527"/>
    </row>
    <row r="3528" spans="1:13" ht="16.5">
      <c r="A3528"/>
      <c r="B3528"/>
      <c r="C3528"/>
      <c r="D3528"/>
      <c r="E3528"/>
      <c r="F3528"/>
      <c r="G3528"/>
      <c r="H3528"/>
      <c r="I3528"/>
      <c r="J3528"/>
      <c r="K3528"/>
      <c r="L3528"/>
      <c r="M3528"/>
    </row>
    <row r="3529" spans="1:13" ht="16.5">
      <c r="A3529"/>
      <c r="B3529"/>
      <c r="C3529"/>
      <c r="D3529"/>
      <c r="E3529"/>
      <c r="F3529"/>
      <c r="G3529"/>
      <c r="H3529"/>
      <c r="I3529"/>
      <c r="J3529"/>
      <c r="K3529"/>
      <c r="L3529"/>
      <c r="M3529"/>
    </row>
    <row r="3530" spans="1:13" ht="16.5">
      <c r="A3530"/>
      <c r="B3530"/>
      <c r="C3530"/>
      <c r="D3530"/>
      <c r="E3530"/>
      <c r="F3530"/>
      <c r="G3530"/>
      <c r="H3530"/>
      <c r="I3530"/>
      <c r="J3530"/>
      <c r="K3530"/>
      <c r="L3530"/>
      <c r="M3530"/>
    </row>
    <row r="3531" spans="1:13" ht="16.5">
      <c r="A3531"/>
      <c r="B3531"/>
      <c r="C3531"/>
      <c r="D3531"/>
      <c r="E3531"/>
      <c r="F3531"/>
      <c r="G3531"/>
      <c r="H3531"/>
      <c r="I3531"/>
      <c r="J3531"/>
      <c r="K3531"/>
      <c r="L3531"/>
      <c r="M3531"/>
    </row>
    <row r="3532" spans="1:13" ht="16.5">
      <c r="A3532"/>
      <c r="B3532"/>
      <c r="C3532"/>
      <c r="D3532"/>
      <c r="E3532"/>
      <c r="F3532"/>
      <c r="G3532"/>
      <c r="H3532"/>
      <c r="I3532"/>
      <c r="J3532"/>
      <c r="K3532"/>
      <c r="L3532"/>
      <c r="M3532"/>
    </row>
    <row r="3533" spans="1:13" ht="16.5">
      <c r="A3533"/>
      <c r="B3533"/>
      <c r="C3533"/>
      <c r="D3533"/>
      <c r="E3533"/>
      <c r="F3533"/>
      <c r="G3533"/>
      <c r="H3533"/>
      <c r="I3533"/>
      <c r="J3533"/>
      <c r="K3533"/>
      <c r="L3533"/>
      <c r="M3533"/>
    </row>
    <row r="3534" spans="1:13" ht="16.5">
      <c r="A3534"/>
      <c r="B3534"/>
      <c r="C3534"/>
      <c r="D3534"/>
      <c r="E3534"/>
      <c r="F3534"/>
      <c r="G3534"/>
      <c r="H3534"/>
      <c r="I3534"/>
      <c r="J3534"/>
      <c r="K3534"/>
      <c r="L3534"/>
      <c r="M3534"/>
    </row>
    <row r="3535" spans="1:13" ht="16.5">
      <c r="A3535"/>
      <c r="B3535"/>
      <c r="C3535"/>
      <c r="D3535"/>
      <c r="E3535"/>
      <c r="F3535"/>
      <c r="G3535"/>
      <c r="H3535"/>
      <c r="I3535"/>
      <c r="J3535"/>
      <c r="K3535"/>
      <c r="L3535"/>
      <c r="M3535"/>
    </row>
    <row r="3536" spans="1:13" ht="16.5">
      <c r="A3536"/>
      <c r="B3536"/>
      <c r="C3536"/>
      <c r="D3536"/>
      <c r="E3536"/>
      <c r="F3536"/>
      <c r="G3536"/>
      <c r="H3536"/>
      <c r="I3536"/>
      <c r="J3536"/>
      <c r="K3536"/>
      <c r="L3536"/>
      <c r="M3536"/>
    </row>
    <row r="3537" spans="1:13" ht="16.5">
      <c r="A3537"/>
      <c r="B3537"/>
      <c r="C3537"/>
      <c r="D3537"/>
      <c r="E3537"/>
      <c r="F3537"/>
      <c r="G3537"/>
      <c r="H3537"/>
      <c r="I3537"/>
      <c r="J3537"/>
      <c r="K3537"/>
      <c r="L3537"/>
      <c r="M3537"/>
    </row>
    <row r="3538" spans="1:13" ht="16.5">
      <c r="A3538"/>
      <c r="B3538"/>
      <c r="C3538"/>
      <c r="D3538"/>
      <c r="E3538"/>
      <c r="F3538"/>
      <c r="G3538"/>
      <c r="H3538"/>
      <c r="I3538"/>
      <c r="J3538"/>
      <c r="K3538"/>
      <c r="L3538"/>
      <c r="M3538"/>
    </row>
    <row r="3539" spans="1:13" ht="16.5">
      <c r="A3539"/>
      <c r="B3539"/>
      <c r="C3539"/>
      <c r="D3539"/>
      <c r="E3539"/>
      <c r="F3539"/>
      <c r="G3539"/>
      <c r="H3539"/>
      <c r="I3539"/>
      <c r="J3539"/>
      <c r="K3539"/>
      <c r="L3539"/>
      <c r="M3539"/>
    </row>
    <row r="3540" spans="1:13" ht="16.5">
      <c r="A3540"/>
      <c r="B3540"/>
      <c r="C3540"/>
      <c r="D3540"/>
      <c r="E3540"/>
      <c r="F3540"/>
      <c r="G3540"/>
      <c r="H3540"/>
      <c r="I3540"/>
      <c r="J3540"/>
      <c r="K3540"/>
      <c r="L3540"/>
      <c r="M3540"/>
    </row>
    <row r="3541" spans="1:13" ht="16.5">
      <c r="A3541"/>
      <c r="B3541"/>
      <c r="C3541"/>
      <c r="D3541"/>
      <c r="E3541"/>
      <c r="F3541"/>
      <c r="G3541"/>
      <c r="H3541"/>
      <c r="I3541"/>
      <c r="J3541"/>
      <c r="K3541"/>
      <c r="L3541"/>
      <c r="M3541"/>
    </row>
    <row r="3542" spans="1:13" ht="16.5">
      <c r="A3542"/>
      <c r="B3542"/>
      <c r="C3542"/>
      <c r="D3542"/>
      <c r="E3542"/>
      <c r="F3542"/>
      <c r="G3542"/>
      <c r="H3542"/>
      <c r="I3542"/>
      <c r="J3542"/>
      <c r="K3542"/>
      <c r="L3542"/>
      <c r="M3542"/>
    </row>
    <row r="3543" spans="1:13" ht="16.5">
      <c r="A3543"/>
      <c r="B3543"/>
      <c r="C3543"/>
      <c r="D3543"/>
      <c r="E3543"/>
      <c r="F3543"/>
      <c r="G3543"/>
      <c r="H3543"/>
      <c r="I3543"/>
      <c r="J3543"/>
      <c r="K3543"/>
      <c r="L3543"/>
      <c r="M3543"/>
    </row>
    <row r="3544" spans="1:13" ht="16.5">
      <c r="A3544"/>
      <c r="B3544"/>
      <c r="C3544"/>
      <c r="D3544"/>
      <c r="E3544"/>
      <c r="F3544"/>
      <c r="G3544"/>
      <c r="H3544"/>
      <c r="I3544"/>
      <c r="J3544"/>
      <c r="K3544"/>
      <c r="L3544"/>
      <c r="M3544"/>
    </row>
    <row r="3545" spans="1:13" ht="16.5">
      <c r="A3545"/>
      <c r="B3545"/>
      <c r="C3545"/>
      <c r="D3545"/>
      <c r="E3545"/>
      <c r="F3545"/>
      <c r="G3545"/>
      <c r="H3545"/>
      <c r="I3545"/>
      <c r="J3545"/>
      <c r="K3545"/>
      <c r="L3545"/>
      <c r="M3545"/>
    </row>
    <row r="3546" spans="1:13" ht="16.5">
      <c r="A3546"/>
      <c r="B3546"/>
      <c r="C3546"/>
      <c r="D3546"/>
      <c r="E3546"/>
      <c r="F3546"/>
      <c r="G3546"/>
      <c r="H3546"/>
      <c r="I3546"/>
      <c r="J3546"/>
      <c r="K3546"/>
      <c r="L3546"/>
      <c r="M3546"/>
    </row>
    <row r="3547" spans="1:13" ht="16.5">
      <c r="A3547"/>
      <c r="B3547"/>
      <c r="C3547"/>
      <c r="D3547"/>
      <c r="E3547"/>
      <c r="F3547"/>
      <c r="G3547"/>
      <c r="H3547"/>
      <c r="I3547"/>
      <c r="J3547"/>
      <c r="K3547"/>
      <c r="L3547"/>
      <c r="M3547"/>
    </row>
    <row r="3548" spans="1:13" ht="16.5">
      <c r="A3548"/>
      <c r="B3548"/>
      <c r="C3548"/>
      <c r="D3548"/>
      <c r="E3548"/>
      <c r="F3548"/>
      <c r="G3548"/>
      <c r="H3548"/>
      <c r="I3548"/>
      <c r="J3548"/>
      <c r="K3548"/>
      <c r="L3548"/>
      <c r="M3548"/>
    </row>
    <row r="3549" spans="1:13" ht="16.5">
      <c r="A3549"/>
      <c r="B3549"/>
      <c r="C3549"/>
      <c r="D3549"/>
      <c r="E3549"/>
      <c r="F3549"/>
      <c r="G3549"/>
      <c r="H3549"/>
      <c r="I3549"/>
      <c r="J3549"/>
      <c r="K3549"/>
      <c r="L3549"/>
      <c r="M3549"/>
    </row>
    <row r="3550" spans="1:13" ht="16.5">
      <c r="A3550"/>
      <c r="B3550"/>
      <c r="C3550"/>
      <c r="D3550"/>
      <c r="E3550"/>
      <c r="F3550"/>
      <c r="G3550"/>
      <c r="H3550"/>
      <c r="I3550"/>
      <c r="J3550"/>
      <c r="K3550"/>
      <c r="L3550"/>
      <c r="M3550"/>
    </row>
    <row r="3551" spans="1:13" ht="16.5">
      <c r="A3551"/>
      <c r="B3551"/>
      <c r="C3551"/>
      <c r="D3551"/>
      <c r="E3551"/>
      <c r="F3551"/>
      <c r="G3551"/>
      <c r="H3551"/>
      <c r="I3551"/>
      <c r="J3551"/>
      <c r="K3551"/>
      <c r="L3551"/>
      <c r="M3551"/>
    </row>
    <row r="3552" spans="1:13" ht="16.5">
      <c r="A3552"/>
      <c r="B3552"/>
      <c r="C3552"/>
      <c r="D3552"/>
      <c r="E3552"/>
      <c r="F3552"/>
      <c r="G3552"/>
      <c r="H3552"/>
      <c r="I3552"/>
      <c r="J3552"/>
      <c r="K3552"/>
      <c r="L3552"/>
      <c r="M3552"/>
    </row>
    <row r="3553" spans="1:13" ht="16.5">
      <c r="A3553"/>
      <c r="B3553"/>
      <c r="C3553"/>
      <c r="D3553"/>
      <c r="E3553"/>
      <c r="F3553"/>
      <c r="G3553"/>
      <c r="H3553"/>
      <c r="I3553"/>
      <c r="J3553"/>
      <c r="K3553"/>
      <c r="L3553"/>
      <c r="M3553"/>
    </row>
    <row r="3554" spans="1:13" ht="16.5">
      <c r="A3554"/>
      <c r="B3554"/>
      <c r="C3554"/>
      <c r="D3554"/>
      <c r="E3554"/>
      <c r="F3554"/>
      <c r="G3554"/>
      <c r="H3554"/>
      <c r="I3554"/>
      <c r="J3554"/>
      <c r="K3554"/>
      <c r="L3554"/>
      <c r="M3554"/>
    </row>
    <row r="3555" spans="1:13" ht="16.5">
      <c r="A3555"/>
      <c r="B3555"/>
      <c r="C3555"/>
      <c r="D3555"/>
      <c r="E3555"/>
      <c r="F3555"/>
      <c r="G3555"/>
      <c r="H3555"/>
      <c r="I3555"/>
      <c r="J3555"/>
      <c r="K3555"/>
      <c r="L3555"/>
      <c r="M3555"/>
    </row>
    <row r="3556" spans="1:13" ht="16.5">
      <c r="A3556"/>
      <c r="B3556"/>
      <c r="C3556"/>
      <c r="D3556"/>
      <c r="E3556"/>
      <c r="F3556"/>
      <c r="G3556"/>
      <c r="H3556"/>
      <c r="I3556"/>
      <c r="J3556"/>
      <c r="K3556"/>
      <c r="L3556"/>
      <c r="M3556"/>
    </row>
    <row r="3557" spans="1:13" ht="16.5">
      <c r="A3557"/>
      <c r="B3557"/>
      <c r="C3557"/>
      <c r="D3557"/>
      <c r="E3557"/>
      <c r="F3557"/>
      <c r="G3557"/>
      <c r="H3557"/>
      <c r="I3557"/>
      <c r="J3557"/>
      <c r="K3557"/>
      <c r="L3557"/>
      <c r="M3557"/>
    </row>
    <row r="3558" spans="1:13" ht="16.5">
      <c r="A3558"/>
      <c r="B3558"/>
      <c r="C3558"/>
      <c r="D3558"/>
      <c r="E3558"/>
      <c r="F3558"/>
      <c r="G3558"/>
      <c r="H3558"/>
      <c r="I3558"/>
      <c r="J3558"/>
      <c r="K3558"/>
      <c r="L3558"/>
      <c r="M3558"/>
    </row>
    <row r="3559" spans="1:13" ht="16.5">
      <c r="A3559"/>
      <c r="B3559"/>
      <c r="C3559"/>
      <c r="D3559"/>
      <c r="E3559"/>
      <c r="F3559"/>
      <c r="G3559"/>
      <c r="H3559"/>
      <c r="I3559"/>
      <c r="J3559"/>
      <c r="K3559"/>
      <c r="L3559"/>
      <c r="M3559"/>
    </row>
    <row r="3560" spans="1:13" ht="16.5">
      <c r="A3560"/>
      <c r="B3560"/>
      <c r="C3560"/>
      <c r="D3560"/>
      <c r="E3560"/>
      <c r="F3560"/>
      <c r="G3560"/>
      <c r="H3560"/>
      <c r="I3560"/>
      <c r="J3560"/>
      <c r="K3560"/>
      <c r="L3560"/>
      <c r="M3560"/>
    </row>
    <row r="3561" spans="1:13" ht="16.5">
      <c r="A3561"/>
      <c r="B3561"/>
      <c r="C3561"/>
      <c r="D3561"/>
      <c r="E3561"/>
      <c r="F3561"/>
      <c r="G3561"/>
      <c r="H3561"/>
      <c r="I3561"/>
      <c r="J3561"/>
      <c r="K3561"/>
      <c r="L3561"/>
      <c r="M3561"/>
    </row>
    <row r="3562" spans="1:13" ht="16.5">
      <c r="A3562"/>
      <c r="B3562"/>
      <c r="C3562"/>
      <c r="D3562"/>
      <c r="E3562"/>
      <c r="F3562"/>
      <c r="G3562"/>
      <c r="H3562"/>
      <c r="I3562"/>
      <c r="J3562"/>
      <c r="K3562"/>
      <c r="L3562"/>
      <c r="M3562"/>
    </row>
    <row r="3563" spans="1:13" ht="16.5">
      <c r="A3563"/>
      <c r="B3563"/>
      <c r="C3563"/>
      <c r="D3563"/>
      <c r="E3563"/>
      <c r="F3563"/>
      <c r="G3563"/>
      <c r="H3563"/>
      <c r="I3563"/>
      <c r="J3563"/>
      <c r="K3563"/>
      <c r="L3563"/>
      <c r="M3563"/>
    </row>
    <row r="3564" spans="1:13" ht="16.5">
      <c r="A3564"/>
      <c r="B3564"/>
      <c r="C3564"/>
      <c r="D3564"/>
      <c r="E3564"/>
      <c r="F3564"/>
      <c r="G3564"/>
      <c r="H3564"/>
      <c r="I3564"/>
      <c r="J3564"/>
      <c r="K3564"/>
      <c r="L3564"/>
      <c r="M3564"/>
    </row>
    <row r="3565" spans="1:13" ht="16.5">
      <c r="A3565"/>
      <c r="B3565"/>
      <c r="C3565"/>
      <c r="D3565"/>
      <c r="E3565"/>
      <c r="F3565"/>
      <c r="G3565"/>
      <c r="H3565"/>
      <c r="I3565"/>
      <c r="J3565"/>
      <c r="K3565"/>
      <c r="L3565"/>
      <c r="M3565"/>
    </row>
    <row r="3566" spans="1:13" ht="16.5">
      <c r="A3566"/>
      <c r="B3566"/>
      <c r="C3566"/>
      <c r="D3566"/>
      <c r="E3566"/>
      <c r="F3566"/>
      <c r="G3566"/>
      <c r="H3566"/>
      <c r="I3566"/>
      <c r="J3566"/>
      <c r="K3566"/>
      <c r="L3566"/>
      <c r="M3566"/>
    </row>
    <row r="3567" spans="1:13" ht="16.5">
      <c r="A3567"/>
      <c r="B3567"/>
      <c r="C3567"/>
      <c r="D3567"/>
      <c r="E3567"/>
      <c r="F3567"/>
      <c r="G3567"/>
      <c r="H3567"/>
      <c r="I3567"/>
      <c r="J3567"/>
      <c r="K3567"/>
      <c r="L3567"/>
      <c r="M3567"/>
    </row>
    <row r="3568" spans="1:13" ht="16.5">
      <c r="A3568"/>
      <c r="B3568"/>
      <c r="C3568"/>
      <c r="D3568"/>
      <c r="E3568"/>
      <c r="F3568"/>
      <c r="G3568"/>
      <c r="H3568"/>
      <c r="I3568"/>
      <c r="J3568"/>
      <c r="K3568"/>
      <c r="L3568"/>
      <c r="M3568"/>
    </row>
    <row r="3569" spans="1:13" ht="16.5">
      <c r="A3569"/>
      <c r="B3569"/>
      <c r="C3569"/>
      <c r="D3569"/>
      <c r="E3569"/>
      <c r="F3569"/>
      <c r="G3569"/>
      <c r="H3569"/>
      <c r="I3569"/>
      <c r="J3569"/>
      <c r="K3569"/>
      <c r="L3569"/>
      <c r="M3569"/>
    </row>
    <row r="3570" spans="1:13" ht="16.5">
      <c r="A3570"/>
      <c r="B3570"/>
      <c r="C3570"/>
      <c r="D3570"/>
      <c r="E3570"/>
      <c r="F3570"/>
      <c r="G3570"/>
      <c r="H3570"/>
      <c r="I3570"/>
      <c r="J3570"/>
      <c r="K3570"/>
      <c r="L3570"/>
      <c r="M3570"/>
    </row>
    <row r="3571" spans="1:13" ht="16.5">
      <c r="A3571"/>
      <c r="B3571"/>
      <c r="C3571"/>
      <c r="D3571"/>
      <c r="E3571"/>
      <c r="F3571"/>
      <c r="G3571"/>
      <c r="H3571"/>
      <c r="I3571"/>
      <c r="J3571"/>
      <c r="K3571"/>
      <c r="L3571"/>
      <c r="M3571"/>
    </row>
    <row r="3572" spans="1:13" ht="16.5">
      <c r="A3572"/>
      <c r="B3572"/>
      <c r="C3572"/>
      <c r="D3572"/>
      <c r="E3572"/>
      <c r="F3572"/>
      <c r="G3572"/>
      <c r="H3572"/>
      <c r="I3572"/>
      <c r="J3572"/>
      <c r="K3572"/>
      <c r="L3572"/>
      <c r="M3572"/>
    </row>
    <row r="3573" spans="1:13" ht="16.5">
      <c r="A3573"/>
      <c r="B3573"/>
      <c r="C3573"/>
      <c r="D3573"/>
      <c r="E3573"/>
      <c r="F3573"/>
      <c r="G3573"/>
      <c r="H3573"/>
      <c r="I3573"/>
      <c r="J3573"/>
      <c r="K3573"/>
      <c r="L3573"/>
      <c r="M3573"/>
    </row>
    <row r="3574" spans="1:13" ht="16.5">
      <c r="A3574"/>
      <c r="B3574"/>
      <c r="C3574"/>
      <c r="D3574"/>
      <c r="E3574"/>
      <c r="F3574"/>
      <c r="G3574"/>
      <c r="H3574"/>
      <c r="I3574"/>
      <c r="J3574"/>
      <c r="K3574"/>
      <c r="L3574"/>
      <c r="M3574"/>
    </row>
    <row r="3575" spans="1:13" ht="16.5">
      <c r="A3575"/>
      <c r="B3575"/>
      <c r="C3575"/>
      <c r="D3575"/>
      <c r="E3575"/>
      <c r="F3575"/>
      <c r="G3575"/>
      <c r="H3575"/>
      <c r="I3575"/>
      <c r="J3575"/>
      <c r="K3575"/>
      <c r="L3575"/>
      <c r="M3575"/>
    </row>
    <row r="3576" spans="1:13" ht="16.5">
      <c r="A3576"/>
      <c r="B3576"/>
      <c r="C3576"/>
      <c r="D3576"/>
      <c r="E3576"/>
      <c r="F3576"/>
      <c r="G3576"/>
      <c r="H3576"/>
      <c r="I3576"/>
      <c r="J3576"/>
      <c r="K3576"/>
      <c r="L3576"/>
      <c r="M3576"/>
    </row>
    <row r="3577" spans="1:13" ht="16.5">
      <c r="A3577"/>
      <c r="B3577"/>
      <c r="C3577"/>
      <c r="D3577"/>
      <c r="E3577"/>
      <c r="F3577"/>
      <c r="G3577"/>
      <c r="H3577"/>
      <c r="I3577"/>
      <c r="J3577"/>
      <c r="K3577"/>
      <c r="L3577"/>
      <c r="M3577"/>
    </row>
    <row r="3578" spans="1:13" ht="16.5">
      <c r="A3578"/>
      <c r="B3578"/>
      <c r="C3578"/>
      <c r="D3578"/>
      <c r="E3578"/>
      <c r="F3578"/>
      <c r="G3578"/>
      <c r="H3578"/>
      <c r="I3578"/>
      <c r="J3578"/>
      <c r="K3578"/>
      <c r="L3578"/>
      <c r="M3578"/>
    </row>
    <row r="3579" spans="1:13" ht="16.5">
      <c r="A3579"/>
      <c r="B3579"/>
      <c r="C3579"/>
      <c r="D3579"/>
      <c r="E3579"/>
      <c r="F3579"/>
      <c r="G3579"/>
      <c r="H3579"/>
      <c r="I3579"/>
      <c r="J3579"/>
      <c r="K3579"/>
      <c r="L3579"/>
      <c r="M3579"/>
    </row>
    <row r="3580" spans="1:13" ht="16.5">
      <c r="A3580"/>
      <c r="B3580"/>
      <c r="C3580"/>
      <c r="D3580"/>
      <c r="E3580"/>
      <c r="F3580"/>
      <c r="G3580"/>
      <c r="H3580"/>
      <c r="I3580"/>
      <c r="J3580"/>
      <c r="K3580"/>
      <c r="L3580"/>
      <c r="M3580"/>
    </row>
    <row r="3581" spans="1:13" ht="16.5">
      <c r="A3581"/>
      <c r="B3581"/>
      <c r="C3581"/>
      <c r="D3581"/>
      <c r="E3581"/>
      <c r="F3581"/>
      <c r="G3581"/>
      <c r="H3581"/>
      <c r="I3581"/>
      <c r="J3581"/>
      <c r="K3581"/>
      <c r="L3581"/>
      <c r="M3581"/>
    </row>
    <row r="3582" spans="1:13" ht="16.5">
      <c r="A3582"/>
      <c r="B3582"/>
      <c r="C3582"/>
      <c r="D3582"/>
      <c r="E3582"/>
      <c r="F3582"/>
      <c r="G3582"/>
      <c r="H3582"/>
      <c r="I3582"/>
      <c r="J3582"/>
      <c r="K3582"/>
      <c r="L3582"/>
      <c r="M3582"/>
    </row>
    <row r="3583" spans="1:13" ht="16.5">
      <c r="A3583"/>
      <c r="B3583"/>
      <c r="C3583"/>
      <c r="D3583"/>
      <c r="E3583"/>
      <c r="F3583"/>
      <c r="G3583"/>
      <c r="H3583"/>
      <c r="I3583"/>
      <c r="J3583"/>
      <c r="K3583"/>
      <c r="L3583"/>
      <c r="M3583"/>
    </row>
    <row r="3584" spans="1:13" ht="16.5">
      <c r="A3584"/>
      <c r="B3584"/>
      <c r="C3584"/>
      <c r="D3584"/>
      <c r="E3584"/>
      <c r="F3584"/>
      <c r="G3584"/>
      <c r="H3584"/>
      <c r="I3584"/>
      <c r="J3584"/>
      <c r="K3584"/>
      <c r="L3584"/>
      <c r="M3584"/>
    </row>
    <row r="3585" spans="1:13" ht="16.5">
      <c r="A3585"/>
      <c r="B3585"/>
      <c r="C3585"/>
      <c r="D3585"/>
      <c r="E3585"/>
      <c r="F3585"/>
      <c r="G3585"/>
      <c r="H3585"/>
      <c r="I3585"/>
      <c r="J3585"/>
      <c r="K3585"/>
      <c r="L3585"/>
      <c r="M3585"/>
    </row>
    <row r="3586" spans="1:13" ht="16.5">
      <c r="A3586"/>
      <c r="B3586"/>
      <c r="C3586"/>
      <c r="D3586"/>
      <c r="E3586"/>
      <c r="F3586"/>
      <c r="G3586"/>
      <c r="H3586"/>
      <c r="I3586"/>
      <c r="J3586"/>
      <c r="K3586"/>
      <c r="L3586"/>
      <c r="M3586"/>
    </row>
    <row r="3587" spans="1:13" ht="16.5">
      <c r="A3587"/>
      <c r="B3587"/>
      <c r="C3587"/>
      <c r="D3587"/>
      <c r="E3587"/>
      <c r="F3587"/>
      <c r="G3587"/>
      <c r="H3587"/>
      <c r="I3587"/>
      <c r="J3587"/>
      <c r="K3587"/>
      <c r="L3587"/>
      <c r="M3587"/>
    </row>
    <row r="3588" spans="1:13" ht="16.5">
      <c r="A3588"/>
      <c r="B3588"/>
      <c r="C3588"/>
      <c r="D3588"/>
      <c r="E3588"/>
      <c r="F3588"/>
      <c r="G3588"/>
      <c r="H3588"/>
      <c r="I3588"/>
      <c r="J3588"/>
      <c r="K3588"/>
      <c r="L3588"/>
      <c r="M3588"/>
    </row>
    <row r="3589" spans="1:13" ht="16.5">
      <c r="A3589"/>
      <c r="B3589"/>
      <c r="C3589"/>
      <c r="D3589"/>
      <c r="E3589"/>
      <c r="F3589"/>
      <c r="G3589"/>
      <c r="H3589"/>
      <c r="I3589"/>
      <c r="J3589"/>
      <c r="K3589"/>
      <c r="L3589"/>
      <c r="M3589"/>
    </row>
    <row r="3590" spans="1:13" ht="16.5">
      <c r="A3590"/>
      <c r="B3590"/>
      <c r="C3590"/>
      <c r="D3590"/>
      <c r="E3590"/>
      <c r="F3590"/>
      <c r="G3590"/>
      <c r="H3590"/>
      <c r="I3590"/>
      <c r="J3590"/>
      <c r="K3590"/>
      <c r="L3590"/>
      <c r="M3590"/>
    </row>
    <row r="3591" spans="1:13" ht="16.5">
      <c r="A3591"/>
      <c r="B3591"/>
      <c r="C3591"/>
      <c r="D3591"/>
      <c r="E3591"/>
      <c r="F3591"/>
      <c r="G3591"/>
      <c r="H3591"/>
      <c r="I3591"/>
      <c r="J3591"/>
      <c r="K3591"/>
      <c r="L3591"/>
      <c r="M3591"/>
    </row>
    <row r="3592" spans="1:13" ht="16.5">
      <c r="A3592"/>
      <c r="B3592"/>
      <c r="C3592"/>
      <c r="D3592"/>
      <c r="E3592"/>
      <c r="F3592"/>
      <c r="G3592"/>
      <c r="H3592"/>
      <c r="I3592"/>
      <c r="J3592"/>
      <c r="K3592"/>
      <c r="L3592"/>
      <c r="M3592"/>
    </row>
    <row r="3593" spans="1:13" ht="16.5">
      <c r="A3593"/>
      <c r="B3593"/>
      <c r="C3593"/>
      <c r="D3593"/>
      <c r="E3593"/>
      <c r="F3593"/>
      <c r="G3593"/>
      <c r="H3593"/>
      <c r="I3593"/>
      <c r="J3593"/>
      <c r="K3593"/>
      <c r="L3593"/>
      <c r="M3593"/>
    </row>
    <row r="3594" spans="1:13" ht="16.5">
      <c r="A3594"/>
      <c r="B3594"/>
      <c r="C3594"/>
      <c r="D3594"/>
      <c r="E3594"/>
      <c r="F3594"/>
      <c r="G3594"/>
      <c r="H3594"/>
      <c r="I3594"/>
      <c r="J3594"/>
      <c r="K3594"/>
      <c r="L3594"/>
      <c r="M3594"/>
    </row>
    <row r="3595" spans="1:13" ht="16.5">
      <c r="A3595"/>
      <c r="B3595"/>
      <c r="C3595"/>
      <c r="D3595"/>
      <c r="E3595"/>
      <c r="F3595"/>
      <c r="G3595"/>
      <c r="H3595"/>
      <c r="I3595"/>
      <c r="J3595"/>
      <c r="K3595"/>
      <c r="L3595"/>
      <c r="M3595"/>
    </row>
    <row r="3596" spans="1:13" ht="16.5">
      <c r="A3596"/>
      <c r="B3596"/>
      <c r="C3596"/>
      <c r="D3596"/>
      <c r="E3596"/>
      <c r="F3596"/>
      <c r="G3596"/>
      <c r="H3596"/>
      <c r="I3596"/>
      <c r="J3596"/>
      <c r="K3596"/>
      <c r="L3596"/>
      <c r="M3596"/>
    </row>
    <row r="3597" spans="1:13" ht="16.5">
      <c r="A3597"/>
      <c r="B3597"/>
      <c r="C3597"/>
      <c r="D3597"/>
      <c r="E3597"/>
      <c r="F3597"/>
      <c r="G3597"/>
      <c r="H3597"/>
      <c r="I3597"/>
      <c r="J3597"/>
      <c r="K3597"/>
      <c r="L3597"/>
      <c r="M3597"/>
    </row>
    <row r="3598" spans="1:13" ht="16.5">
      <c r="A3598"/>
      <c r="B3598"/>
      <c r="C3598"/>
      <c r="D3598"/>
      <c r="E3598"/>
      <c r="F3598"/>
      <c r="G3598"/>
      <c r="H3598"/>
      <c r="I3598"/>
      <c r="J3598"/>
      <c r="K3598"/>
      <c r="L3598"/>
      <c r="M3598"/>
    </row>
    <row r="3599" spans="1:13" ht="16.5">
      <c r="A3599"/>
      <c r="B3599"/>
      <c r="C3599"/>
      <c r="D3599"/>
      <c r="E3599"/>
      <c r="F3599"/>
      <c r="G3599"/>
      <c r="H3599"/>
      <c r="I3599"/>
      <c r="J3599"/>
      <c r="K3599"/>
      <c r="L3599"/>
      <c r="M3599"/>
    </row>
    <row r="3600" spans="1:13" ht="16.5">
      <c r="A3600"/>
      <c r="B3600"/>
      <c r="C3600"/>
      <c r="D3600"/>
      <c r="E3600"/>
      <c r="F3600"/>
      <c r="G3600"/>
      <c r="H3600"/>
      <c r="I3600"/>
      <c r="J3600"/>
      <c r="K3600"/>
      <c r="L3600"/>
      <c r="M3600"/>
    </row>
    <row r="3601" spans="1:13" ht="16.5">
      <c r="A3601"/>
      <c r="B3601"/>
      <c r="C3601"/>
      <c r="D3601"/>
      <c r="E3601"/>
      <c r="F3601"/>
      <c r="G3601"/>
      <c r="H3601"/>
      <c r="I3601"/>
      <c r="J3601"/>
      <c r="K3601"/>
      <c r="L3601"/>
      <c r="M3601"/>
    </row>
    <row r="3602" spans="1:13" ht="16.5">
      <c r="A3602"/>
      <c r="B3602"/>
      <c r="C3602"/>
      <c r="D3602"/>
      <c r="E3602"/>
      <c r="F3602"/>
      <c r="G3602"/>
      <c r="H3602"/>
      <c r="I3602"/>
      <c r="J3602"/>
      <c r="K3602"/>
      <c r="L3602"/>
      <c r="M3602"/>
    </row>
    <row r="3603" spans="1:13" ht="16.5">
      <c r="A3603"/>
      <c r="B3603"/>
      <c r="C3603"/>
      <c r="D3603"/>
      <c r="E3603"/>
      <c r="F3603"/>
      <c r="G3603"/>
      <c r="H3603"/>
      <c r="I3603"/>
      <c r="J3603"/>
      <c r="K3603"/>
      <c r="L3603"/>
      <c r="M3603"/>
    </row>
    <row r="3604" spans="1:13" ht="16.5">
      <c r="A3604"/>
      <c r="B3604"/>
      <c r="C3604"/>
      <c r="D3604"/>
      <c r="E3604"/>
      <c r="F3604"/>
      <c r="G3604"/>
      <c r="H3604"/>
      <c r="I3604"/>
      <c r="J3604"/>
      <c r="K3604"/>
      <c r="L3604"/>
      <c r="M3604"/>
    </row>
    <row r="3605" spans="1:13" ht="16.5">
      <c r="A3605"/>
      <c r="B3605"/>
      <c r="C3605"/>
      <c r="D3605"/>
      <c r="E3605"/>
      <c r="F3605"/>
      <c r="G3605"/>
      <c r="H3605"/>
      <c r="I3605"/>
      <c r="J3605"/>
      <c r="K3605"/>
      <c r="L3605"/>
      <c r="M3605"/>
    </row>
    <row r="3606" spans="1:13" ht="16.5">
      <c r="A3606"/>
      <c r="B3606"/>
      <c r="C3606"/>
      <c r="D3606"/>
      <c r="E3606"/>
      <c r="F3606"/>
      <c r="G3606"/>
      <c r="H3606"/>
      <c r="I3606"/>
      <c r="J3606"/>
      <c r="K3606"/>
      <c r="L3606"/>
      <c r="M3606"/>
    </row>
    <row r="3607" spans="1:13" ht="16.5">
      <c r="A3607"/>
      <c r="B3607"/>
      <c r="C3607"/>
      <c r="D3607"/>
      <c r="E3607"/>
      <c r="F3607"/>
      <c r="G3607"/>
      <c r="H3607"/>
      <c r="I3607"/>
      <c r="J3607"/>
      <c r="K3607"/>
      <c r="L3607"/>
      <c r="M3607"/>
    </row>
    <row r="3608" spans="1:13" ht="16.5">
      <c r="A3608"/>
      <c r="B3608"/>
      <c r="C3608"/>
      <c r="D3608"/>
      <c r="E3608"/>
      <c r="F3608"/>
      <c r="G3608"/>
      <c r="H3608"/>
      <c r="I3608"/>
      <c r="J3608"/>
      <c r="K3608"/>
      <c r="L3608"/>
      <c r="M3608"/>
    </row>
    <row r="3609" spans="1:13" ht="16.5">
      <c r="A3609"/>
      <c r="B3609"/>
      <c r="C3609"/>
      <c r="D3609"/>
      <c r="E3609"/>
      <c r="F3609"/>
      <c r="G3609"/>
      <c r="H3609"/>
      <c r="I3609"/>
      <c r="J3609"/>
      <c r="K3609"/>
      <c r="L3609"/>
      <c r="M3609"/>
    </row>
    <row r="3610" spans="1:13" ht="16.5">
      <c r="A3610"/>
      <c r="B3610"/>
      <c r="C3610"/>
      <c r="D3610"/>
      <c r="E3610"/>
      <c r="F3610"/>
      <c r="G3610"/>
      <c r="H3610"/>
      <c r="I3610"/>
      <c r="J3610"/>
      <c r="K3610"/>
      <c r="L3610"/>
      <c r="M3610"/>
    </row>
    <row r="3611" spans="1:13" ht="16.5">
      <c r="A3611"/>
      <c r="B3611"/>
      <c r="C3611"/>
      <c r="D3611"/>
      <c r="E3611"/>
      <c r="F3611"/>
      <c r="G3611"/>
      <c r="H3611"/>
      <c r="I3611"/>
      <c r="J3611"/>
      <c r="K3611"/>
      <c r="L3611"/>
      <c r="M3611"/>
    </row>
    <row r="3612" spans="1:13" ht="16.5">
      <c r="A3612"/>
      <c r="B3612"/>
      <c r="C3612"/>
      <c r="D3612"/>
      <c r="E3612"/>
      <c r="F3612"/>
      <c r="G3612"/>
      <c r="H3612"/>
      <c r="I3612"/>
      <c r="J3612"/>
      <c r="K3612"/>
      <c r="L3612"/>
      <c r="M3612"/>
    </row>
    <row r="3613" spans="1:13" ht="16.5">
      <c r="A3613"/>
      <c r="B3613"/>
      <c r="C3613"/>
      <c r="D3613"/>
      <c r="E3613"/>
      <c r="F3613"/>
      <c r="G3613"/>
      <c r="H3613"/>
      <c r="I3613"/>
      <c r="J3613"/>
      <c r="K3613"/>
      <c r="L3613"/>
      <c r="M3613"/>
    </row>
    <row r="3614" spans="1:13" ht="16.5">
      <c r="A3614"/>
      <c r="B3614"/>
      <c r="C3614"/>
      <c r="D3614"/>
      <c r="E3614"/>
      <c r="F3614"/>
      <c r="G3614"/>
      <c r="H3614"/>
      <c r="I3614"/>
      <c r="J3614"/>
      <c r="K3614"/>
      <c r="L3614"/>
      <c r="M3614"/>
    </row>
    <row r="3615" spans="1:13" ht="16.5">
      <c r="A3615"/>
      <c r="B3615"/>
      <c r="C3615"/>
      <c r="D3615"/>
      <c r="E3615"/>
      <c r="F3615"/>
      <c r="G3615"/>
      <c r="H3615"/>
      <c r="I3615"/>
      <c r="J3615"/>
      <c r="K3615"/>
      <c r="L3615"/>
      <c r="M3615"/>
    </row>
    <row r="3616" spans="1:13" ht="16.5">
      <c r="A3616"/>
      <c r="B3616"/>
      <c r="C3616"/>
      <c r="D3616"/>
      <c r="E3616"/>
      <c r="F3616"/>
      <c r="G3616"/>
      <c r="H3616"/>
      <c r="I3616"/>
      <c r="J3616"/>
      <c r="K3616"/>
      <c r="L3616"/>
      <c r="M3616"/>
    </row>
    <row r="3617" spans="1:13" ht="16.5">
      <c r="A3617"/>
      <c r="B3617"/>
      <c r="C3617"/>
      <c r="D3617"/>
      <c r="E3617"/>
      <c r="F3617"/>
      <c r="G3617"/>
      <c r="H3617"/>
      <c r="I3617"/>
      <c r="J3617"/>
      <c r="K3617"/>
      <c r="L3617"/>
      <c r="M3617"/>
    </row>
    <row r="3618" spans="1:13" ht="16.5">
      <c r="A3618"/>
      <c r="B3618"/>
      <c r="C3618"/>
      <c r="D3618"/>
      <c r="E3618"/>
      <c r="F3618"/>
      <c r="G3618"/>
      <c r="H3618"/>
      <c r="I3618"/>
      <c r="J3618"/>
      <c r="K3618"/>
      <c r="L3618"/>
      <c r="M3618"/>
    </row>
    <row r="3619" spans="1:13" ht="16.5">
      <c r="A3619"/>
      <c r="B3619"/>
      <c r="C3619"/>
      <c r="D3619"/>
      <c r="E3619"/>
      <c r="F3619"/>
      <c r="G3619"/>
      <c r="H3619"/>
      <c r="I3619"/>
      <c r="J3619"/>
      <c r="K3619"/>
      <c r="L3619"/>
      <c r="M3619"/>
    </row>
    <row r="3620" spans="1:13" ht="16.5">
      <c r="A3620"/>
      <c r="B3620"/>
      <c r="C3620"/>
      <c r="D3620"/>
      <c r="E3620"/>
      <c r="F3620"/>
      <c r="G3620"/>
      <c r="H3620"/>
      <c r="I3620"/>
      <c r="J3620"/>
      <c r="K3620"/>
      <c r="L3620"/>
      <c r="M3620"/>
    </row>
    <row r="3621" spans="1:13" ht="16.5">
      <c r="A3621"/>
      <c r="B3621"/>
      <c r="C3621"/>
      <c r="D3621"/>
      <c r="E3621"/>
      <c r="F3621"/>
      <c r="G3621"/>
      <c r="H3621"/>
      <c r="I3621"/>
      <c r="J3621"/>
      <c r="K3621"/>
      <c r="L3621"/>
      <c r="M3621"/>
    </row>
    <row r="3622" spans="1:13" ht="16.5">
      <c r="A3622"/>
      <c r="B3622"/>
      <c r="C3622"/>
      <c r="D3622"/>
      <c r="E3622"/>
      <c r="F3622"/>
      <c r="G3622"/>
      <c r="H3622"/>
      <c r="I3622"/>
      <c r="J3622"/>
      <c r="K3622"/>
      <c r="L3622"/>
      <c r="M3622"/>
    </row>
    <row r="3623" spans="1:13" ht="16.5">
      <c r="A3623"/>
      <c r="B3623"/>
      <c r="C3623"/>
      <c r="D3623"/>
      <c r="E3623"/>
      <c r="F3623"/>
      <c r="G3623"/>
      <c r="H3623"/>
      <c r="I3623"/>
      <c r="J3623"/>
      <c r="K3623"/>
      <c r="L3623"/>
      <c r="M3623"/>
    </row>
    <row r="3624" spans="1:13" ht="16.5">
      <c r="A3624"/>
      <c r="B3624"/>
      <c r="C3624"/>
      <c r="D3624"/>
      <c r="E3624"/>
      <c r="F3624"/>
      <c r="G3624"/>
      <c r="H3624"/>
      <c r="I3624"/>
      <c r="J3624"/>
      <c r="K3624"/>
      <c r="L3624"/>
      <c r="M3624"/>
    </row>
    <row r="3625" spans="1:13" ht="16.5">
      <c r="A3625"/>
      <c r="B3625"/>
      <c r="C3625"/>
      <c r="D3625"/>
      <c r="E3625"/>
      <c r="F3625"/>
      <c r="G3625"/>
      <c r="H3625"/>
      <c r="I3625"/>
      <c r="J3625"/>
      <c r="K3625"/>
      <c r="L3625"/>
      <c r="M3625"/>
    </row>
    <row r="3626" spans="1:13" ht="16.5">
      <c r="A3626"/>
      <c r="B3626"/>
      <c r="C3626"/>
      <c r="D3626"/>
      <c r="E3626"/>
      <c r="F3626"/>
      <c r="G3626"/>
      <c r="H3626"/>
      <c r="I3626"/>
      <c r="J3626"/>
      <c r="K3626"/>
      <c r="L3626"/>
      <c r="M3626"/>
    </row>
    <row r="3627" spans="1:13" ht="16.5">
      <c r="A3627"/>
      <c r="B3627"/>
      <c r="C3627"/>
      <c r="D3627"/>
      <c r="E3627"/>
      <c r="F3627"/>
      <c r="G3627"/>
      <c r="H3627"/>
      <c r="I3627"/>
      <c r="J3627"/>
      <c r="K3627"/>
      <c r="L3627"/>
      <c r="M3627"/>
    </row>
    <row r="3628" spans="1:13" ht="16.5">
      <c r="A3628"/>
      <c r="B3628"/>
      <c r="C3628"/>
      <c r="D3628"/>
      <c r="E3628"/>
      <c r="F3628"/>
      <c r="G3628"/>
      <c r="H3628"/>
      <c r="I3628"/>
      <c r="J3628"/>
      <c r="K3628"/>
      <c r="L3628"/>
      <c r="M3628"/>
    </row>
    <row r="3629" spans="1:13" ht="16.5">
      <c r="A3629"/>
      <c r="B3629"/>
      <c r="C3629"/>
      <c r="D3629"/>
      <c r="E3629"/>
      <c r="F3629"/>
      <c r="G3629"/>
      <c r="H3629"/>
      <c r="I3629"/>
      <c r="J3629"/>
      <c r="K3629"/>
      <c r="L3629"/>
      <c r="M3629"/>
    </row>
    <row r="3630" spans="1:13" ht="16.5">
      <c r="A3630"/>
      <c r="B3630"/>
      <c r="C3630"/>
      <c r="D3630"/>
      <c r="E3630"/>
      <c r="F3630"/>
      <c r="G3630"/>
      <c r="H3630"/>
      <c r="I3630"/>
      <c r="J3630"/>
      <c r="K3630"/>
      <c r="L3630"/>
      <c r="M3630"/>
    </row>
    <row r="3631" spans="1:13" ht="16.5">
      <c r="A3631"/>
      <c r="B3631"/>
      <c r="C3631"/>
      <c r="D3631"/>
      <c r="E3631"/>
      <c r="F3631"/>
      <c r="G3631"/>
      <c r="H3631"/>
      <c r="I3631"/>
      <c r="J3631"/>
      <c r="K3631"/>
      <c r="L3631"/>
      <c r="M3631"/>
    </row>
    <row r="3632" spans="1:13" ht="16.5">
      <c r="A3632"/>
      <c r="B3632"/>
      <c r="C3632"/>
      <c r="D3632"/>
      <c r="E3632"/>
      <c r="F3632"/>
      <c r="G3632"/>
      <c r="H3632"/>
      <c r="I3632"/>
      <c r="J3632"/>
      <c r="K3632"/>
      <c r="L3632"/>
      <c r="M3632"/>
    </row>
    <row r="3633" spans="1:13" ht="16.5">
      <c r="A3633"/>
      <c r="B3633"/>
      <c r="C3633"/>
      <c r="D3633"/>
      <c r="E3633"/>
      <c r="F3633"/>
      <c r="G3633"/>
      <c r="H3633"/>
      <c r="I3633"/>
      <c r="J3633"/>
      <c r="K3633"/>
      <c r="L3633"/>
      <c r="M3633"/>
    </row>
    <row r="3634" spans="1:13" ht="16.5">
      <c r="A3634"/>
      <c r="B3634"/>
      <c r="C3634"/>
      <c r="D3634"/>
      <c r="E3634"/>
      <c r="F3634"/>
      <c r="G3634"/>
      <c r="H3634"/>
      <c r="I3634"/>
      <c r="J3634"/>
      <c r="K3634"/>
      <c r="L3634"/>
      <c r="M3634"/>
    </row>
    <row r="3635" spans="1:13" ht="16.5">
      <c r="A3635"/>
      <c r="B3635"/>
      <c r="C3635"/>
      <c r="D3635"/>
      <c r="E3635"/>
      <c r="F3635"/>
      <c r="G3635"/>
      <c r="H3635"/>
      <c r="I3635"/>
      <c r="J3635"/>
      <c r="K3635"/>
      <c r="L3635"/>
      <c r="M3635"/>
    </row>
    <row r="3636" spans="1:13" ht="16.5">
      <c r="A3636"/>
      <c r="B3636"/>
      <c r="C3636"/>
      <c r="D3636"/>
      <c r="E3636"/>
      <c r="F3636"/>
      <c r="G3636"/>
      <c r="H3636"/>
      <c r="I3636"/>
      <c r="J3636"/>
      <c r="K3636"/>
      <c r="L3636"/>
      <c r="M3636"/>
    </row>
    <row r="3637" spans="1:13" ht="16.5">
      <c r="A3637"/>
      <c r="B3637"/>
      <c r="C3637"/>
      <c r="D3637"/>
      <c r="E3637"/>
      <c r="F3637"/>
      <c r="G3637"/>
      <c r="H3637"/>
      <c r="I3637"/>
      <c r="J3637"/>
      <c r="K3637"/>
      <c r="L3637"/>
      <c r="M3637"/>
    </row>
    <row r="3638" spans="1:13" ht="16.5">
      <c r="A3638"/>
      <c r="B3638"/>
      <c r="C3638"/>
      <c r="D3638"/>
      <c r="E3638"/>
      <c r="F3638"/>
      <c r="G3638"/>
      <c r="H3638"/>
      <c r="I3638"/>
      <c r="J3638"/>
      <c r="K3638"/>
      <c r="L3638"/>
      <c r="M3638"/>
    </row>
    <row r="3639" spans="1:13" ht="16.5">
      <c r="A3639"/>
      <c r="B3639"/>
      <c r="C3639"/>
      <c r="D3639"/>
      <c r="E3639"/>
      <c r="F3639"/>
      <c r="G3639"/>
      <c r="H3639"/>
      <c r="I3639"/>
      <c r="J3639"/>
      <c r="K3639"/>
      <c r="L3639"/>
      <c r="M3639"/>
    </row>
    <row r="3640" spans="1:13" ht="16.5">
      <c r="A3640"/>
      <c r="B3640"/>
      <c r="C3640"/>
      <c r="D3640"/>
      <c r="E3640"/>
      <c r="F3640"/>
      <c r="G3640"/>
      <c r="H3640"/>
      <c r="I3640"/>
      <c r="J3640"/>
      <c r="K3640"/>
      <c r="L3640"/>
      <c r="M3640"/>
    </row>
    <row r="3641" spans="1:13" ht="16.5">
      <c r="A3641"/>
      <c r="B3641"/>
      <c r="C3641"/>
      <c r="D3641"/>
      <c r="E3641"/>
      <c r="F3641"/>
      <c r="G3641"/>
      <c r="H3641"/>
      <c r="I3641"/>
      <c r="J3641"/>
      <c r="K3641"/>
      <c r="L3641"/>
      <c r="M3641"/>
    </row>
    <row r="3642" spans="1:13" ht="16.5">
      <c r="A3642"/>
      <c r="B3642"/>
      <c r="C3642"/>
      <c r="D3642"/>
      <c r="E3642"/>
      <c r="F3642"/>
      <c r="G3642"/>
      <c r="H3642"/>
      <c r="I3642"/>
      <c r="J3642"/>
      <c r="K3642"/>
      <c r="L3642"/>
      <c r="M3642"/>
    </row>
    <row r="3643" spans="1:13" ht="16.5">
      <c r="A3643"/>
      <c r="B3643"/>
      <c r="C3643"/>
      <c r="D3643"/>
      <c r="E3643"/>
      <c r="F3643"/>
      <c r="G3643"/>
      <c r="H3643"/>
      <c r="I3643"/>
      <c r="J3643"/>
      <c r="K3643"/>
      <c r="L3643"/>
      <c r="M3643"/>
    </row>
    <row r="3644" spans="1:13" ht="16.5">
      <c r="A3644"/>
      <c r="B3644"/>
      <c r="C3644"/>
      <c r="D3644"/>
      <c r="E3644"/>
      <c r="F3644"/>
      <c r="G3644"/>
      <c r="H3644"/>
      <c r="I3644"/>
      <c r="J3644"/>
      <c r="K3644"/>
      <c r="L3644"/>
      <c r="M3644"/>
    </row>
    <row r="3645" spans="1:13" ht="16.5">
      <c r="A3645"/>
      <c r="B3645"/>
      <c r="C3645"/>
      <c r="D3645"/>
      <c r="E3645"/>
      <c r="F3645"/>
      <c r="G3645"/>
      <c r="H3645"/>
      <c r="I3645"/>
      <c r="J3645"/>
      <c r="K3645"/>
      <c r="L3645"/>
      <c r="M3645"/>
    </row>
    <row r="3646" spans="1:13" ht="16.5">
      <c r="A3646"/>
      <c r="B3646"/>
      <c r="C3646"/>
      <c r="D3646"/>
      <c r="E3646"/>
      <c r="F3646"/>
      <c r="G3646"/>
      <c r="H3646"/>
      <c r="I3646"/>
      <c r="J3646"/>
      <c r="K3646"/>
      <c r="L3646"/>
      <c r="M3646"/>
    </row>
    <row r="3647" spans="1:13" ht="16.5">
      <c r="A3647"/>
      <c r="B3647"/>
      <c r="C3647"/>
      <c r="D3647"/>
      <c r="E3647"/>
      <c r="F3647"/>
      <c r="G3647"/>
      <c r="H3647"/>
      <c r="I3647"/>
      <c r="J3647"/>
      <c r="K3647"/>
      <c r="L3647"/>
      <c r="M3647"/>
    </row>
    <row r="3648" spans="1:13" ht="16.5">
      <c r="A3648"/>
      <c r="B3648"/>
      <c r="C3648"/>
      <c r="D3648"/>
      <c r="E3648"/>
      <c r="F3648"/>
      <c r="G3648"/>
      <c r="H3648"/>
      <c r="I3648"/>
      <c r="J3648"/>
      <c r="K3648"/>
      <c r="L3648"/>
      <c r="M3648"/>
    </row>
    <row r="3649" spans="1:13" ht="16.5">
      <c r="A3649"/>
      <c r="B3649"/>
      <c r="C3649"/>
      <c r="D3649"/>
      <c r="E3649"/>
      <c r="F3649"/>
      <c r="G3649"/>
      <c r="H3649"/>
      <c r="I3649"/>
      <c r="J3649"/>
      <c r="K3649"/>
      <c r="L3649"/>
      <c r="M3649"/>
    </row>
    <row r="3650" spans="1:13" ht="16.5">
      <c r="A3650"/>
      <c r="B3650"/>
      <c r="C3650"/>
      <c r="D3650"/>
      <c r="E3650"/>
      <c r="F3650"/>
      <c r="G3650"/>
      <c r="H3650"/>
      <c r="I3650"/>
      <c r="J3650"/>
      <c r="K3650"/>
      <c r="L3650"/>
      <c r="M3650"/>
    </row>
    <row r="3651" spans="1:13" ht="16.5">
      <c r="A3651"/>
      <c r="B3651"/>
      <c r="C3651"/>
      <c r="D3651"/>
      <c r="E3651"/>
      <c r="F3651"/>
      <c r="G3651"/>
      <c r="H3651"/>
      <c r="I3651"/>
      <c r="J3651"/>
      <c r="K3651"/>
      <c r="L3651"/>
      <c r="M3651"/>
    </row>
    <row r="3652" spans="1:13" ht="16.5">
      <c r="A3652"/>
      <c r="B3652"/>
      <c r="C3652"/>
      <c r="D3652"/>
      <c r="E3652"/>
      <c r="F3652"/>
      <c r="G3652"/>
      <c r="H3652"/>
      <c r="I3652"/>
      <c r="J3652"/>
      <c r="K3652"/>
      <c r="L3652"/>
      <c r="M3652"/>
    </row>
    <row r="3653" spans="1:13" ht="16.5">
      <c r="A3653"/>
      <c r="B3653"/>
      <c r="C3653"/>
      <c r="D3653"/>
      <c r="E3653"/>
      <c r="F3653"/>
      <c r="G3653"/>
      <c r="H3653"/>
      <c r="I3653"/>
      <c r="J3653"/>
      <c r="K3653"/>
      <c r="L3653"/>
      <c r="M3653"/>
    </row>
    <row r="3654" spans="1:13" ht="16.5">
      <c r="A3654"/>
      <c r="B3654"/>
      <c r="C3654"/>
      <c r="D3654"/>
      <c r="E3654"/>
      <c r="F3654"/>
      <c r="G3654"/>
      <c r="H3654"/>
      <c r="I3654"/>
      <c r="J3654"/>
      <c r="K3654"/>
      <c r="L3654"/>
      <c r="M3654"/>
    </row>
    <row r="3655" spans="1:13" ht="16.5">
      <c r="A3655"/>
      <c r="B3655"/>
      <c r="C3655"/>
      <c r="D3655"/>
      <c r="E3655"/>
      <c r="F3655"/>
      <c r="G3655"/>
      <c r="H3655"/>
      <c r="I3655"/>
      <c r="J3655"/>
      <c r="K3655"/>
      <c r="L3655"/>
      <c r="M3655"/>
    </row>
    <row r="3656" spans="1:13" ht="16.5">
      <c r="A3656"/>
      <c r="B3656"/>
      <c r="C3656"/>
      <c r="D3656"/>
      <c r="E3656"/>
      <c r="F3656"/>
      <c r="G3656"/>
      <c r="H3656"/>
      <c r="I3656"/>
      <c r="J3656"/>
      <c r="K3656"/>
      <c r="L3656"/>
      <c r="M3656"/>
    </row>
    <row r="3657" spans="1:13" ht="16.5">
      <c r="A3657"/>
      <c r="B3657"/>
      <c r="C3657"/>
      <c r="D3657"/>
      <c r="E3657"/>
      <c r="F3657"/>
      <c r="G3657"/>
      <c r="H3657"/>
      <c r="I3657"/>
      <c r="J3657"/>
      <c r="K3657"/>
      <c r="L3657"/>
      <c r="M3657"/>
    </row>
    <row r="3658" spans="1:13" ht="16.5">
      <c r="A3658"/>
      <c r="B3658"/>
      <c r="C3658"/>
      <c r="D3658"/>
      <c r="E3658"/>
      <c r="F3658"/>
      <c r="G3658"/>
      <c r="H3658"/>
      <c r="I3658"/>
      <c r="J3658"/>
      <c r="K3658"/>
      <c r="L3658"/>
      <c r="M3658"/>
    </row>
    <row r="3659" spans="1:13" ht="16.5">
      <c r="A3659"/>
      <c r="B3659"/>
      <c r="C3659"/>
      <c r="D3659"/>
      <c r="E3659"/>
      <c r="F3659"/>
      <c r="G3659"/>
      <c r="H3659"/>
      <c r="I3659"/>
      <c r="J3659"/>
      <c r="K3659"/>
      <c r="L3659"/>
      <c r="M3659"/>
    </row>
    <row r="3660" spans="1:13" ht="16.5">
      <c r="A3660"/>
      <c r="B3660"/>
      <c r="C3660"/>
      <c r="D3660"/>
      <c r="E3660"/>
      <c r="F3660"/>
      <c r="G3660"/>
      <c r="H3660"/>
      <c r="I3660"/>
      <c r="J3660"/>
      <c r="K3660"/>
      <c r="L3660"/>
      <c r="M3660"/>
    </row>
    <row r="3661" spans="1:13" ht="16.5">
      <c r="A3661"/>
      <c r="B3661"/>
      <c r="C3661"/>
      <c r="D3661"/>
      <c r="E3661"/>
      <c r="F3661"/>
      <c r="G3661"/>
      <c r="H3661"/>
      <c r="I3661"/>
      <c r="J3661"/>
      <c r="K3661"/>
      <c r="L3661"/>
      <c r="M3661"/>
    </row>
    <row r="3662" spans="1:13" ht="16.5">
      <c r="A3662"/>
      <c r="B3662"/>
      <c r="C3662"/>
      <c r="D3662"/>
      <c r="E3662"/>
      <c r="F3662"/>
      <c r="G3662"/>
      <c r="H3662"/>
      <c r="I3662"/>
      <c r="J3662"/>
      <c r="K3662"/>
      <c r="L3662"/>
      <c r="M3662"/>
    </row>
    <row r="3663" spans="1:13" ht="16.5">
      <c r="A3663"/>
      <c r="B3663"/>
      <c r="C3663"/>
      <c r="D3663"/>
      <c r="E3663"/>
      <c r="F3663"/>
      <c r="G3663"/>
      <c r="H3663"/>
      <c r="I3663"/>
      <c r="J3663"/>
      <c r="K3663"/>
      <c r="L3663"/>
      <c r="M3663"/>
    </row>
    <row r="3664" spans="1:13" ht="16.5">
      <c r="A3664"/>
      <c r="B3664"/>
      <c r="C3664"/>
      <c r="D3664"/>
      <c r="E3664"/>
      <c r="F3664"/>
      <c r="G3664"/>
      <c r="H3664"/>
      <c r="I3664"/>
      <c r="J3664"/>
      <c r="K3664"/>
      <c r="L3664"/>
      <c r="M3664"/>
    </row>
    <row r="3665" spans="1:13" ht="16.5">
      <c r="A3665"/>
      <c r="B3665"/>
      <c r="C3665"/>
      <c r="D3665"/>
      <c r="E3665"/>
      <c r="F3665"/>
      <c r="G3665"/>
      <c r="H3665"/>
      <c r="I3665"/>
      <c r="J3665"/>
      <c r="K3665"/>
      <c r="L3665"/>
      <c r="M3665"/>
    </row>
    <row r="3666" spans="1:13" ht="16.5">
      <c r="A3666"/>
      <c r="B3666"/>
      <c r="C3666"/>
      <c r="D3666"/>
      <c r="E3666"/>
      <c r="F3666"/>
      <c r="G3666"/>
      <c r="H3666"/>
      <c r="I3666"/>
      <c r="J3666"/>
      <c r="K3666"/>
      <c r="L3666"/>
      <c r="M3666"/>
    </row>
    <row r="3667" spans="1:13" ht="16.5">
      <c r="A3667"/>
      <c r="B3667"/>
      <c r="C3667"/>
      <c r="D3667"/>
      <c r="E3667"/>
      <c r="F3667"/>
      <c r="G3667"/>
      <c r="H3667"/>
      <c r="I3667"/>
      <c r="J3667"/>
      <c r="K3667"/>
      <c r="L3667"/>
      <c r="M3667"/>
    </row>
    <row r="3668" spans="1:13" ht="16.5">
      <c r="A3668"/>
      <c r="B3668"/>
      <c r="C3668"/>
      <c r="D3668"/>
      <c r="E3668"/>
      <c r="F3668"/>
      <c r="G3668"/>
      <c r="H3668"/>
      <c r="I3668"/>
      <c r="J3668"/>
      <c r="K3668"/>
      <c r="L3668"/>
      <c r="M3668"/>
    </row>
    <row r="3669" spans="1:13" ht="16.5">
      <c r="A3669"/>
      <c r="B3669"/>
      <c r="C3669"/>
      <c r="D3669"/>
      <c r="E3669"/>
      <c r="F3669"/>
      <c r="G3669"/>
      <c r="H3669"/>
      <c r="I3669"/>
      <c r="J3669"/>
      <c r="K3669"/>
      <c r="L3669"/>
      <c r="M3669"/>
    </row>
    <row r="3670" spans="1:13" ht="16.5">
      <c r="A3670"/>
      <c r="B3670"/>
      <c r="C3670"/>
      <c r="D3670"/>
      <c r="E3670"/>
      <c r="F3670"/>
      <c r="G3670"/>
      <c r="H3670"/>
      <c r="I3670"/>
      <c r="J3670"/>
      <c r="K3670"/>
      <c r="L3670"/>
      <c r="M3670"/>
    </row>
    <row r="3671" spans="1:13" ht="16.5">
      <c r="A3671"/>
      <c r="B3671"/>
      <c r="C3671"/>
      <c r="D3671"/>
      <c r="E3671"/>
      <c r="F3671"/>
      <c r="G3671"/>
      <c r="H3671"/>
      <c r="I3671"/>
      <c r="J3671"/>
      <c r="K3671"/>
      <c r="L3671"/>
      <c r="M3671"/>
    </row>
    <row r="3672" spans="1:13" ht="16.5">
      <c r="A3672"/>
      <c r="B3672"/>
      <c r="C3672"/>
      <c r="D3672"/>
      <c r="E3672"/>
      <c r="F3672"/>
      <c r="G3672"/>
      <c r="H3672"/>
      <c r="I3672"/>
      <c r="J3672"/>
      <c r="K3672"/>
      <c r="L3672"/>
      <c r="M3672"/>
    </row>
    <row r="3673" spans="1:13" ht="16.5">
      <c r="A3673"/>
      <c r="B3673"/>
      <c r="C3673"/>
      <c r="D3673"/>
      <c r="E3673"/>
      <c r="F3673"/>
      <c r="G3673"/>
      <c r="H3673"/>
      <c r="I3673"/>
      <c r="J3673"/>
      <c r="K3673"/>
      <c r="L3673"/>
      <c r="M3673"/>
    </row>
    <row r="3674" spans="1:13" ht="16.5">
      <c r="A3674"/>
      <c r="B3674"/>
      <c r="C3674"/>
      <c r="D3674"/>
      <c r="E3674"/>
      <c r="F3674"/>
      <c r="G3674"/>
      <c r="H3674"/>
      <c r="I3674"/>
      <c r="J3674"/>
      <c r="K3674"/>
      <c r="L3674"/>
      <c r="M3674"/>
    </row>
    <row r="3675" spans="1:13" ht="16.5">
      <c r="A3675"/>
      <c r="B3675"/>
      <c r="C3675"/>
      <c r="D3675"/>
      <c r="E3675"/>
      <c r="F3675"/>
      <c r="G3675"/>
      <c r="H3675"/>
      <c r="I3675"/>
      <c r="J3675"/>
      <c r="K3675"/>
      <c r="L3675"/>
      <c r="M3675"/>
    </row>
    <row r="3676" spans="1:13" ht="16.5">
      <c r="A3676"/>
      <c r="B3676"/>
      <c r="C3676"/>
      <c r="D3676"/>
      <c r="E3676"/>
      <c r="F3676"/>
      <c r="G3676"/>
      <c r="H3676"/>
      <c r="I3676"/>
      <c r="J3676"/>
      <c r="K3676"/>
      <c r="L3676"/>
      <c r="M3676"/>
    </row>
    <row r="3677" spans="1:13" ht="16.5">
      <c r="A3677"/>
      <c r="B3677"/>
      <c r="C3677"/>
      <c r="D3677"/>
      <c r="E3677"/>
      <c r="F3677"/>
      <c r="G3677"/>
      <c r="H3677"/>
      <c r="I3677"/>
      <c r="J3677"/>
      <c r="K3677"/>
      <c r="L3677"/>
      <c r="M3677"/>
    </row>
    <row r="3678" spans="1:13" ht="16.5">
      <c r="A3678"/>
      <c r="B3678"/>
      <c r="C3678"/>
      <c r="D3678"/>
      <c r="E3678"/>
      <c r="F3678"/>
      <c r="G3678"/>
      <c r="H3678"/>
      <c r="I3678"/>
      <c r="J3678"/>
      <c r="K3678"/>
      <c r="L3678"/>
      <c r="M3678"/>
    </row>
    <row r="3679" spans="1:13" ht="16.5">
      <c r="A3679"/>
      <c r="B3679"/>
      <c r="C3679"/>
      <c r="D3679"/>
      <c r="E3679"/>
      <c r="F3679"/>
      <c r="G3679"/>
      <c r="H3679"/>
      <c r="I3679"/>
      <c r="J3679"/>
      <c r="K3679"/>
      <c r="L3679"/>
      <c r="M3679"/>
    </row>
    <row r="3680" spans="1:13" ht="16.5">
      <c r="A3680"/>
      <c r="B3680"/>
      <c r="C3680"/>
      <c r="D3680"/>
      <c r="E3680"/>
      <c r="F3680"/>
      <c r="G3680"/>
      <c r="H3680"/>
      <c r="I3680"/>
      <c r="J3680"/>
      <c r="K3680"/>
      <c r="L3680"/>
      <c r="M3680"/>
    </row>
    <row r="3681" spans="1:13" ht="16.5">
      <c r="A3681"/>
      <c r="B3681"/>
      <c r="C3681"/>
      <c r="D3681"/>
      <c r="E3681"/>
      <c r="F3681"/>
      <c r="G3681"/>
      <c r="H3681"/>
      <c r="I3681"/>
      <c r="J3681"/>
      <c r="K3681"/>
      <c r="L3681"/>
      <c r="M3681"/>
    </row>
    <row r="3682" spans="1:13" ht="16.5">
      <c r="A3682"/>
      <c r="B3682"/>
      <c r="C3682"/>
      <c r="D3682"/>
      <c r="E3682"/>
      <c r="F3682"/>
      <c r="G3682"/>
      <c r="H3682"/>
      <c r="I3682"/>
      <c r="J3682"/>
      <c r="K3682"/>
      <c r="L3682"/>
      <c r="M3682"/>
    </row>
    <row r="3683" spans="1:13" ht="16.5">
      <c r="A3683"/>
      <c r="B3683"/>
      <c r="C3683"/>
      <c r="D3683"/>
      <c r="E3683"/>
      <c r="F3683"/>
      <c r="G3683"/>
      <c r="H3683"/>
      <c r="I3683"/>
      <c r="J3683"/>
      <c r="K3683"/>
      <c r="L3683"/>
      <c r="M3683"/>
    </row>
    <row r="3684" spans="1:13" ht="16.5">
      <c r="A3684"/>
      <c r="B3684"/>
      <c r="C3684"/>
      <c r="D3684"/>
      <c r="E3684"/>
      <c r="F3684"/>
      <c r="G3684"/>
      <c r="H3684"/>
      <c r="I3684"/>
      <c r="J3684"/>
      <c r="K3684"/>
      <c r="L3684"/>
      <c r="M3684"/>
    </row>
    <row r="3685" spans="1:13" ht="16.5">
      <c r="A3685"/>
      <c r="B3685"/>
      <c r="C3685"/>
      <c r="D3685"/>
      <c r="E3685"/>
      <c r="F3685"/>
      <c r="G3685"/>
      <c r="H3685"/>
      <c r="I3685"/>
      <c r="J3685"/>
      <c r="K3685"/>
      <c r="L3685"/>
      <c r="M3685"/>
    </row>
    <row r="3686" spans="1:13" ht="16.5">
      <c r="A3686"/>
      <c r="B3686"/>
      <c r="C3686"/>
      <c r="D3686"/>
      <c r="E3686"/>
      <c r="F3686"/>
      <c r="G3686"/>
      <c r="H3686"/>
      <c r="I3686"/>
      <c r="J3686"/>
      <c r="K3686"/>
      <c r="L3686"/>
      <c r="M3686"/>
    </row>
    <row r="3687" spans="1:13" ht="16.5">
      <c r="A3687"/>
      <c r="B3687"/>
      <c r="C3687"/>
      <c r="D3687"/>
      <c r="E3687"/>
      <c r="F3687"/>
      <c r="G3687"/>
      <c r="H3687"/>
      <c r="I3687"/>
      <c r="J3687"/>
      <c r="K3687"/>
      <c r="L3687"/>
      <c r="M3687"/>
    </row>
    <row r="3688" spans="1:13" ht="16.5">
      <c r="A3688"/>
      <c r="B3688"/>
      <c r="C3688"/>
      <c r="D3688"/>
      <c r="E3688"/>
      <c r="F3688"/>
      <c r="G3688"/>
      <c r="H3688"/>
      <c r="I3688"/>
      <c r="J3688"/>
      <c r="K3688"/>
      <c r="L3688"/>
      <c r="M3688"/>
    </row>
    <row r="3689" spans="1:13" ht="16.5">
      <c r="A3689"/>
      <c r="B3689"/>
      <c r="C3689"/>
      <c r="D3689"/>
      <c r="E3689"/>
      <c r="F3689"/>
      <c r="G3689"/>
      <c r="H3689"/>
      <c r="I3689"/>
      <c r="J3689"/>
      <c r="K3689"/>
      <c r="L3689"/>
      <c r="M3689"/>
    </row>
    <row r="3690" spans="1:13" ht="16.5">
      <c r="A3690"/>
      <c r="B3690"/>
      <c r="C3690"/>
      <c r="D3690"/>
      <c r="E3690"/>
      <c r="F3690"/>
      <c r="G3690"/>
      <c r="H3690"/>
      <c r="I3690"/>
      <c r="J3690"/>
      <c r="K3690"/>
      <c r="L3690"/>
      <c r="M3690"/>
    </row>
    <row r="3691" spans="1:13" ht="16.5">
      <c r="A3691"/>
      <c r="B3691"/>
      <c r="C3691"/>
      <c r="D3691"/>
      <c r="E3691"/>
      <c r="F3691"/>
      <c r="G3691"/>
      <c r="H3691"/>
      <c r="I3691"/>
      <c r="J3691"/>
      <c r="K3691"/>
      <c r="L3691"/>
      <c r="M3691"/>
    </row>
    <row r="3692" spans="1:13" ht="16.5">
      <c r="A3692"/>
      <c r="B3692"/>
      <c r="C3692"/>
      <c r="D3692"/>
      <c r="E3692"/>
      <c r="F3692"/>
      <c r="G3692"/>
      <c r="H3692"/>
      <c r="I3692"/>
      <c r="J3692"/>
      <c r="K3692"/>
      <c r="L3692"/>
      <c r="M3692"/>
    </row>
    <row r="3693" spans="1:13" ht="16.5">
      <c r="A3693"/>
      <c r="B3693"/>
      <c r="C3693"/>
      <c r="D3693"/>
      <c r="E3693"/>
      <c r="F3693"/>
      <c r="G3693"/>
      <c r="H3693"/>
      <c r="I3693"/>
      <c r="J3693"/>
      <c r="K3693"/>
      <c r="L3693"/>
      <c r="M3693"/>
    </row>
    <row r="3694" spans="1:13" ht="16.5">
      <c r="A3694"/>
      <c r="B3694"/>
      <c r="C3694"/>
      <c r="D3694"/>
      <c r="E3694"/>
      <c r="F3694"/>
      <c r="G3694"/>
      <c r="H3694"/>
      <c r="I3694"/>
      <c r="J3694"/>
      <c r="K3694"/>
      <c r="L3694"/>
      <c r="M3694"/>
    </row>
    <row r="3695" spans="1:13" ht="16.5">
      <c r="A3695"/>
      <c r="B3695"/>
      <c r="C3695"/>
      <c r="D3695"/>
      <c r="E3695"/>
      <c r="F3695"/>
      <c r="G3695"/>
      <c r="H3695"/>
      <c r="I3695"/>
      <c r="J3695"/>
      <c r="K3695"/>
      <c r="L3695"/>
      <c r="M3695"/>
    </row>
    <row r="3696" spans="1:13" ht="16.5">
      <c r="A3696"/>
      <c r="B3696"/>
      <c r="C3696"/>
      <c r="D3696"/>
      <c r="E3696"/>
      <c r="F3696"/>
      <c r="G3696"/>
      <c r="H3696"/>
      <c r="I3696"/>
      <c r="J3696"/>
      <c r="K3696"/>
      <c r="L3696"/>
      <c r="M3696"/>
    </row>
    <row r="3697" spans="1:13" ht="16.5">
      <c r="A3697"/>
      <c r="B3697"/>
      <c r="C3697"/>
      <c r="D3697"/>
      <c r="E3697"/>
      <c r="F3697"/>
      <c r="G3697"/>
      <c r="H3697"/>
      <c r="I3697"/>
      <c r="J3697"/>
      <c r="K3697"/>
      <c r="L3697"/>
      <c r="M3697"/>
    </row>
    <row r="3698" spans="1:13" ht="16.5">
      <c r="A3698"/>
      <c r="B3698"/>
      <c r="C3698"/>
      <c r="D3698"/>
      <c r="E3698"/>
      <c r="F3698"/>
      <c r="G3698"/>
      <c r="H3698"/>
      <c r="I3698"/>
      <c r="J3698"/>
      <c r="K3698"/>
      <c r="L3698"/>
      <c r="M3698"/>
    </row>
    <row r="3699" spans="1:13" ht="16.5">
      <c r="A3699"/>
      <c r="B3699"/>
      <c r="C3699"/>
      <c r="D3699"/>
      <c r="E3699"/>
      <c r="F3699"/>
      <c r="G3699"/>
      <c r="H3699"/>
      <c r="I3699"/>
      <c r="J3699"/>
      <c r="K3699"/>
      <c r="L3699"/>
      <c r="M3699"/>
    </row>
    <row r="3700" spans="1:13" ht="16.5">
      <c r="A3700"/>
      <c r="B3700"/>
      <c r="C3700"/>
      <c r="D3700"/>
      <c r="E3700"/>
      <c r="F3700"/>
      <c r="G3700"/>
      <c r="H3700"/>
      <c r="I3700"/>
      <c r="J3700"/>
      <c r="K3700"/>
      <c r="L3700"/>
      <c r="M3700"/>
    </row>
    <row r="3701" spans="1:13" ht="16.5">
      <c r="A3701"/>
      <c r="B3701"/>
      <c r="C3701"/>
      <c r="D3701"/>
      <c r="E3701"/>
      <c r="F3701"/>
      <c r="G3701"/>
      <c r="H3701"/>
      <c r="I3701"/>
      <c r="J3701"/>
      <c r="K3701"/>
      <c r="L3701"/>
      <c r="M3701"/>
    </row>
    <row r="3702" spans="1:13" ht="16.5">
      <c r="A3702"/>
      <c r="B3702"/>
      <c r="C3702"/>
      <c r="D3702"/>
      <c r="E3702"/>
      <c r="F3702"/>
      <c r="G3702"/>
      <c r="H3702"/>
      <c r="I3702"/>
      <c r="J3702"/>
      <c r="K3702"/>
      <c r="L3702"/>
      <c r="M3702"/>
    </row>
    <row r="3703" spans="1:13" ht="16.5">
      <c r="A3703"/>
      <c r="B3703"/>
      <c r="C3703"/>
      <c r="D3703"/>
      <c r="E3703"/>
      <c r="F3703"/>
      <c r="G3703"/>
      <c r="H3703"/>
      <c r="I3703"/>
      <c r="J3703"/>
      <c r="K3703"/>
      <c r="L3703"/>
      <c r="M3703"/>
    </row>
    <row r="3704" spans="1:13" ht="16.5">
      <c r="A3704"/>
      <c r="B3704"/>
      <c r="C3704"/>
      <c r="D3704"/>
      <c r="E3704"/>
      <c r="F3704"/>
      <c r="G3704"/>
      <c r="H3704"/>
      <c r="I3704"/>
      <c r="J3704"/>
      <c r="K3704"/>
      <c r="L3704"/>
      <c r="M3704"/>
    </row>
    <row r="3705" spans="1:13" ht="16.5">
      <c r="A3705"/>
      <c r="B3705"/>
      <c r="C3705"/>
      <c r="D3705"/>
      <c r="E3705"/>
      <c r="F3705"/>
      <c r="G3705"/>
      <c r="H3705"/>
      <c r="I3705"/>
      <c r="J3705"/>
      <c r="K3705"/>
      <c r="L3705"/>
      <c r="M3705"/>
    </row>
    <row r="3706" spans="1:13" ht="16.5">
      <c r="A3706"/>
      <c r="B3706"/>
      <c r="C3706"/>
      <c r="D3706"/>
      <c r="E3706"/>
      <c r="F3706"/>
      <c r="G3706"/>
      <c r="H3706"/>
      <c r="I3706"/>
      <c r="J3706"/>
      <c r="K3706"/>
      <c r="L3706"/>
      <c r="M3706"/>
    </row>
    <row r="3707" spans="1:13" ht="16.5">
      <c r="A3707"/>
      <c r="B3707"/>
      <c r="C3707"/>
      <c r="D3707"/>
      <c r="E3707"/>
      <c r="F3707"/>
      <c r="G3707"/>
      <c r="H3707"/>
      <c r="I3707"/>
      <c r="J3707"/>
      <c r="K3707"/>
      <c r="L3707"/>
      <c r="M3707"/>
    </row>
    <row r="3708" spans="1:13" ht="16.5">
      <c r="A3708"/>
      <c r="B3708"/>
      <c r="C3708"/>
      <c r="D3708"/>
      <c r="E3708"/>
      <c r="F3708"/>
      <c r="G3708"/>
      <c r="H3708"/>
      <c r="I3708"/>
      <c r="J3708"/>
      <c r="K3708"/>
      <c r="L3708"/>
      <c r="M3708"/>
    </row>
    <row r="3709" spans="1:13" ht="16.5">
      <c r="A3709"/>
      <c r="B3709"/>
      <c r="C3709"/>
      <c r="D3709"/>
      <c r="E3709"/>
      <c r="F3709"/>
      <c r="G3709"/>
      <c r="H3709"/>
      <c r="I3709"/>
      <c r="J3709"/>
      <c r="K3709"/>
      <c r="L3709"/>
      <c r="M3709"/>
    </row>
    <row r="3710" spans="1:13" ht="16.5">
      <c r="A3710"/>
      <c r="B3710"/>
      <c r="C3710"/>
      <c r="D3710"/>
      <c r="E3710"/>
      <c r="F3710"/>
      <c r="G3710"/>
      <c r="H3710"/>
      <c r="I3710"/>
      <c r="J3710"/>
      <c r="K3710"/>
      <c r="L3710"/>
      <c r="M3710"/>
    </row>
    <row r="3711" spans="1:13" ht="16.5">
      <c r="A3711"/>
      <c r="B3711"/>
      <c r="C3711"/>
      <c r="D3711"/>
      <c r="E3711"/>
      <c r="F3711"/>
      <c r="G3711"/>
      <c r="H3711"/>
      <c r="I3711"/>
      <c r="J3711"/>
      <c r="K3711"/>
      <c r="L3711"/>
      <c r="M3711"/>
    </row>
    <row r="3712" spans="1:13" ht="16.5">
      <c r="A3712"/>
      <c r="B3712"/>
      <c r="C3712"/>
      <c r="D3712"/>
      <c r="E3712"/>
      <c r="F3712"/>
      <c r="G3712"/>
      <c r="H3712"/>
      <c r="I3712"/>
      <c r="J3712"/>
      <c r="K3712"/>
      <c r="L3712"/>
      <c r="M3712"/>
    </row>
    <row r="3713" spans="1:13" ht="16.5">
      <c r="A3713"/>
      <c r="B3713"/>
      <c r="C3713"/>
      <c r="D3713"/>
      <c r="E3713"/>
      <c r="F3713"/>
      <c r="G3713"/>
      <c r="H3713"/>
      <c r="I3713"/>
      <c r="J3713"/>
      <c r="K3713"/>
      <c r="L3713"/>
      <c r="M3713"/>
    </row>
    <row r="3714" spans="1:13" ht="16.5">
      <c r="A3714"/>
      <c r="B3714"/>
      <c r="C3714"/>
      <c r="D3714"/>
      <c r="E3714"/>
      <c r="F3714"/>
      <c r="G3714"/>
      <c r="H3714"/>
      <c r="I3714"/>
      <c r="J3714"/>
      <c r="K3714"/>
      <c r="L3714"/>
      <c r="M3714"/>
    </row>
    <row r="3715" spans="1:13" ht="16.5">
      <c r="A3715"/>
      <c r="B3715"/>
      <c r="C3715"/>
      <c r="D3715"/>
      <c r="E3715"/>
      <c r="F3715"/>
      <c r="G3715"/>
      <c r="H3715"/>
      <c r="I3715"/>
      <c r="J3715"/>
      <c r="K3715"/>
      <c r="L3715"/>
      <c r="M3715"/>
    </row>
    <row r="3716" spans="1:13" ht="16.5">
      <c r="A3716"/>
      <c r="B3716"/>
      <c r="C3716"/>
      <c r="D3716"/>
      <c r="E3716"/>
      <c r="F3716"/>
      <c r="G3716"/>
      <c r="H3716"/>
      <c r="I3716"/>
      <c r="J3716"/>
      <c r="K3716"/>
      <c r="L3716"/>
      <c r="M3716"/>
    </row>
    <row r="3717" spans="1:13" ht="16.5">
      <c r="A3717"/>
      <c r="B3717"/>
      <c r="C3717"/>
      <c r="D3717"/>
      <c r="E3717"/>
      <c r="F3717"/>
      <c r="G3717"/>
      <c r="H3717"/>
      <c r="I3717"/>
      <c r="J3717"/>
      <c r="K3717"/>
      <c r="L3717"/>
      <c r="M3717"/>
    </row>
    <row r="3718" spans="1:13" ht="16.5">
      <c r="A3718"/>
      <c r="B3718"/>
      <c r="C3718"/>
      <c r="D3718"/>
      <c r="E3718"/>
      <c r="F3718"/>
      <c r="G3718"/>
      <c r="H3718"/>
      <c r="I3718"/>
      <c r="J3718"/>
      <c r="K3718"/>
      <c r="L3718"/>
      <c r="M3718"/>
    </row>
    <row r="3719" spans="1:13" ht="16.5">
      <c r="A3719"/>
      <c r="B3719"/>
      <c r="C3719"/>
      <c r="D3719"/>
      <c r="E3719"/>
      <c r="F3719"/>
      <c r="G3719"/>
      <c r="H3719"/>
      <c r="I3719"/>
      <c r="J3719"/>
      <c r="K3719"/>
      <c r="L3719"/>
      <c r="M3719"/>
    </row>
    <row r="3720" spans="1:13" ht="16.5">
      <c r="A3720"/>
      <c r="B3720"/>
      <c r="C3720"/>
      <c r="D3720"/>
      <c r="E3720"/>
      <c r="F3720"/>
      <c r="G3720"/>
      <c r="H3720"/>
      <c r="I3720"/>
      <c r="J3720"/>
      <c r="K3720"/>
      <c r="L3720"/>
      <c r="M3720"/>
    </row>
    <row r="3721" spans="1:13" ht="16.5">
      <c r="A3721"/>
      <c r="B3721"/>
      <c r="C3721"/>
      <c r="D3721"/>
      <c r="E3721"/>
      <c r="F3721"/>
      <c r="G3721"/>
      <c r="H3721"/>
      <c r="I3721"/>
      <c r="J3721"/>
      <c r="K3721"/>
      <c r="L3721"/>
      <c r="M3721"/>
    </row>
    <row r="3722" spans="1:13" ht="16.5">
      <c r="A3722"/>
      <c r="B3722"/>
      <c r="C3722"/>
      <c r="D3722"/>
      <c r="E3722"/>
      <c r="F3722"/>
      <c r="G3722"/>
      <c r="H3722"/>
      <c r="I3722"/>
      <c r="J3722"/>
      <c r="K3722"/>
      <c r="L3722"/>
      <c r="M3722"/>
    </row>
    <row r="3723" spans="1:13" ht="16.5">
      <c r="A3723"/>
      <c r="B3723"/>
      <c r="C3723"/>
      <c r="D3723"/>
      <c r="E3723"/>
      <c r="F3723"/>
      <c r="G3723"/>
      <c r="H3723"/>
      <c r="I3723"/>
      <c r="J3723"/>
      <c r="K3723"/>
      <c r="L3723"/>
      <c r="M3723"/>
    </row>
    <row r="3724" spans="1:13" ht="16.5">
      <c r="A3724"/>
      <c r="B3724"/>
      <c r="C3724"/>
      <c r="D3724"/>
      <c r="E3724"/>
      <c r="F3724"/>
      <c r="G3724"/>
      <c r="H3724"/>
      <c r="I3724"/>
      <c r="J3724"/>
      <c r="K3724"/>
      <c r="L3724"/>
      <c r="M3724"/>
    </row>
    <row r="3725" spans="1:13" ht="16.5">
      <c r="A3725"/>
      <c r="B3725"/>
      <c r="C3725"/>
      <c r="D3725"/>
      <c r="E3725"/>
      <c r="F3725"/>
      <c r="G3725"/>
      <c r="H3725"/>
      <c r="I3725"/>
      <c r="J3725"/>
      <c r="K3725"/>
      <c r="L3725"/>
      <c r="M3725"/>
    </row>
    <row r="3726" spans="1:13" ht="16.5">
      <c r="A3726"/>
      <c r="B3726"/>
      <c r="C3726"/>
      <c r="D3726"/>
      <c r="E3726"/>
      <c r="F3726"/>
      <c r="G3726"/>
      <c r="H3726"/>
      <c r="I3726"/>
      <c r="J3726"/>
      <c r="K3726"/>
      <c r="L3726"/>
      <c r="M3726"/>
    </row>
    <row r="3727" spans="1:13" ht="16.5">
      <c r="A3727"/>
      <c r="B3727"/>
      <c r="C3727"/>
      <c r="D3727"/>
      <c r="E3727"/>
      <c r="F3727"/>
      <c r="G3727"/>
      <c r="H3727"/>
      <c r="I3727"/>
      <c r="J3727"/>
      <c r="K3727"/>
      <c r="L3727"/>
      <c r="M3727"/>
    </row>
    <row r="3728" spans="1:13" ht="16.5">
      <c r="A3728"/>
      <c r="B3728"/>
      <c r="C3728"/>
      <c r="D3728"/>
      <c r="E3728"/>
      <c r="F3728"/>
      <c r="G3728"/>
      <c r="H3728"/>
      <c r="I3728"/>
      <c r="J3728"/>
      <c r="K3728"/>
      <c r="L3728"/>
      <c r="M3728"/>
    </row>
    <row r="3729" spans="1:13" ht="16.5">
      <c r="A3729"/>
      <c r="B3729"/>
      <c r="C3729"/>
      <c r="D3729"/>
      <c r="E3729"/>
      <c r="F3729"/>
      <c r="G3729"/>
      <c r="H3729"/>
      <c r="I3729"/>
      <c r="J3729"/>
      <c r="K3729"/>
      <c r="L3729"/>
      <c r="M3729"/>
    </row>
    <row r="3730" spans="1:13" ht="16.5">
      <c r="A3730"/>
      <c r="B3730"/>
      <c r="C3730"/>
      <c r="D3730"/>
      <c r="E3730"/>
      <c r="F3730"/>
      <c r="G3730"/>
      <c r="H3730"/>
      <c r="I3730"/>
      <c r="J3730"/>
      <c r="K3730"/>
      <c r="L3730"/>
      <c r="M3730"/>
    </row>
    <row r="3731" spans="1:13" ht="16.5">
      <c r="A3731"/>
      <c r="B3731"/>
      <c r="C3731"/>
      <c r="D3731"/>
      <c r="E3731"/>
      <c r="F3731"/>
      <c r="G3731"/>
      <c r="H3731"/>
      <c r="I3731"/>
      <c r="J3731"/>
      <c r="K3731"/>
      <c r="L3731"/>
      <c r="M3731"/>
    </row>
    <row r="3732" spans="1:13" ht="16.5">
      <c r="A3732"/>
      <c r="B3732"/>
      <c r="C3732"/>
      <c r="D3732"/>
      <c r="E3732"/>
      <c r="F3732"/>
      <c r="G3732"/>
      <c r="H3732"/>
      <c r="I3732"/>
      <c r="J3732"/>
      <c r="K3732"/>
      <c r="L3732"/>
      <c r="M3732"/>
    </row>
    <row r="3733" spans="1:13" ht="16.5">
      <c r="A3733"/>
      <c r="B3733"/>
      <c r="C3733"/>
      <c r="D3733"/>
      <c r="E3733"/>
      <c r="F3733"/>
      <c r="G3733"/>
      <c r="H3733"/>
      <c r="I3733"/>
      <c r="J3733"/>
      <c r="K3733"/>
      <c r="L3733"/>
      <c r="M3733"/>
    </row>
    <row r="3734" spans="1:13" ht="16.5">
      <c r="A3734"/>
      <c r="B3734"/>
      <c r="C3734"/>
      <c r="D3734"/>
      <c r="E3734"/>
      <c r="F3734"/>
      <c r="G3734"/>
      <c r="H3734"/>
      <c r="I3734"/>
      <c r="J3734"/>
      <c r="K3734"/>
      <c r="L3734"/>
      <c r="M3734"/>
    </row>
    <row r="3735" spans="1:13" ht="16.5">
      <c r="A3735"/>
      <c r="B3735"/>
      <c r="C3735"/>
      <c r="D3735"/>
      <c r="E3735"/>
      <c r="F3735"/>
      <c r="G3735"/>
      <c r="H3735"/>
      <c r="I3735"/>
      <c r="J3735"/>
      <c r="K3735"/>
      <c r="L3735"/>
      <c r="M3735"/>
    </row>
    <row r="3736" spans="1:13" ht="16.5">
      <c r="A3736"/>
      <c r="B3736"/>
      <c r="C3736"/>
      <c r="D3736"/>
      <c r="E3736"/>
      <c r="F3736"/>
      <c r="G3736"/>
      <c r="H3736"/>
      <c r="I3736"/>
      <c r="J3736"/>
      <c r="K3736"/>
      <c r="L3736"/>
      <c r="M3736"/>
    </row>
    <row r="3737" spans="1:13" ht="16.5">
      <c r="A3737"/>
      <c r="B3737"/>
      <c r="C3737"/>
      <c r="D3737"/>
      <c r="E3737"/>
      <c r="F3737"/>
      <c r="G3737"/>
      <c r="H3737"/>
      <c r="I3737"/>
      <c r="J3737"/>
      <c r="K3737"/>
      <c r="L3737"/>
      <c r="M3737"/>
    </row>
    <row r="3738" spans="1:13" ht="16.5">
      <c r="A3738"/>
      <c r="B3738"/>
      <c r="C3738"/>
      <c r="D3738"/>
      <c r="E3738"/>
      <c r="F3738"/>
      <c r="G3738"/>
      <c r="H3738"/>
      <c r="I3738"/>
      <c r="J3738"/>
      <c r="K3738"/>
      <c r="L3738"/>
      <c r="M3738"/>
    </row>
    <row r="3739" spans="1:13" ht="16.5">
      <c r="A3739"/>
      <c r="B3739"/>
      <c r="C3739"/>
      <c r="D3739"/>
      <c r="E3739"/>
      <c r="F3739"/>
      <c r="G3739"/>
      <c r="H3739"/>
      <c r="I3739"/>
      <c r="J3739"/>
      <c r="K3739"/>
      <c r="L3739"/>
      <c r="M3739"/>
    </row>
    <row r="3740" spans="1:13" ht="16.5">
      <c r="A3740"/>
      <c r="B3740"/>
      <c r="C3740"/>
      <c r="D3740"/>
      <c r="E3740"/>
      <c r="F3740"/>
      <c r="G3740"/>
      <c r="H3740"/>
      <c r="I3740"/>
      <c r="J3740"/>
      <c r="K3740"/>
      <c r="L3740"/>
      <c r="M3740"/>
    </row>
    <row r="3741" spans="1:13" ht="16.5">
      <c r="A3741"/>
      <c r="B3741"/>
      <c r="C3741"/>
      <c r="D3741"/>
      <c r="E3741"/>
      <c r="F3741"/>
      <c r="G3741"/>
      <c r="H3741"/>
      <c r="I3741"/>
      <c r="J3741"/>
      <c r="K3741"/>
      <c r="L3741"/>
      <c r="M3741"/>
    </row>
    <row r="3742" spans="1:13" ht="16.5">
      <c r="A3742"/>
      <c r="B3742"/>
      <c r="C3742"/>
      <c r="D3742"/>
      <c r="E3742"/>
      <c r="F3742"/>
      <c r="G3742"/>
      <c r="H3742"/>
      <c r="I3742"/>
      <c r="J3742"/>
      <c r="K3742"/>
      <c r="L3742"/>
      <c r="M3742"/>
    </row>
    <row r="3743" spans="1:13" ht="16.5">
      <c r="A3743"/>
      <c r="B3743"/>
      <c r="C3743"/>
      <c r="D3743"/>
      <c r="E3743"/>
      <c r="F3743"/>
      <c r="G3743"/>
      <c r="H3743"/>
      <c r="I3743"/>
      <c r="J3743"/>
      <c r="K3743"/>
      <c r="L3743"/>
      <c r="M3743"/>
    </row>
    <row r="3744" spans="1:13" ht="16.5">
      <c r="A3744"/>
      <c r="B3744"/>
      <c r="C3744"/>
      <c r="D3744"/>
      <c r="E3744"/>
      <c r="F3744"/>
      <c r="G3744"/>
      <c r="H3744"/>
      <c r="I3744"/>
      <c r="J3744"/>
      <c r="K3744"/>
      <c r="L3744"/>
      <c r="M3744"/>
    </row>
    <row r="3745" spans="1:13" ht="16.5">
      <c r="A3745"/>
      <c r="B3745"/>
      <c r="C3745"/>
      <c r="D3745"/>
      <c r="E3745"/>
      <c r="F3745"/>
      <c r="G3745"/>
      <c r="H3745"/>
      <c r="I3745"/>
      <c r="J3745"/>
      <c r="K3745"/>
      <c r="L3745"/>
      <c r="M3745"/>
    </row>
    <row r="3746" spans="1:13" ht="16.5">
      <c r="A3746"/>
      <c r="B3746"/>
      <c r="C3746"/>
      <c r="D3746"/>
      <c r="E3746"/>
      <c r="F3746"/>
      <c r="G3746"/>
      <c r="H3746"/>
      <c r="I3746"/>
      <c r="J3746"/>
      <c r="K3746"/>
      <c r="L3746"/>
      <c r="M3746"/>
    </row>
    <row r="3747" spans="1:13" ht="16.5">
      <c r="A3747"/>
      <c r="B3747"/>
      <c r="C3747"/>
      <c r="D3747"/>
      <c r="E3747"/>
      <c r="F3747"/>
      <c r="G3747"/>
      <c r="H3747"/>
      <c r="I3747"/>
      <c r="J3747"/>
      <c r="K3747"/>
      <c r="L3747"/>
      <c r="M3747"/>
    </row>
    <row r="3748" spans="1:13" ht="16.5">
      <c r="A3748"/>
      <c r="B3748"/>
      <c r="C3748"/>
      <c r="D3748"/>
      <c r="E3748"/>
      <c r="F3748"/>
      <c r="G3748"/>
      <c r="H3748"/>
      <c r="I3748"/>
      <c r="J3748"/>
      <c r="K3748"/>
      <c r="L3748"/>
      <c r="M3748"/>
    </row>
    <row r="3749" spans="1:13" ht="16.5">
      <c r="A3749"/>
      <c r="B3749"/>
      <c r="C3749"/>
      <c r="D3749"/>
      <c r="E3749"/>
      <c r="F3749"/>
      <c r="G3749"/>
      <c r="H3749"/>
      <c r="I3749"/>
      <c r="J3749"/>
      <c r="K3749"/>
      <c r="L3749"/>
      <c r="M3749"/>
    </row>
    <row r="3750" spans="1:13" ht="16.5">
      <c r="A3750"/>
      <c r="B3750"/>
      <c r="C3750"/>
      <c r="D3750"/>
      <c r="E3750"/>
      <c r="F3750"/>
      <c r="G3750"/>
      <c r="H3750"/>
      <c r="I3750"/>
      <c r="J3750"/>
      <c r="K3750"/>
      <c r="L3750"/>
      <c r="M3750"/>
    </row>
    <row r="3751" spans="1:13" ht="16.5">
      <c r="A3751"/>
      <c r="B3751"/>
      <c r="C3751"/>
      <c r="D3751"/>
      <c r="E3751"/>
      <c r="F3751"/>
      <c r="G3751"/>
      <c r="H3751"/>
      <c r="I3751"/>
      <c r="J3751"/>
      <c r="K3751"/>
      <c r="L3751"/>
      <c r="M3751"/>
    </row>
    <row r="3752" spans="1:13" ht="16.5">
      <c r="A3752"/>
      <c r="B3752"/>
      <c r="C3752"/>
      <c r="D3752"/>
      <c r="E3752"/>
      <c r="F3752"/>
      <c r="G3752"/>
      <c r="H3752"/>
      <c r="I3752"/>
      <c r="J3752"/>
      <c r="K3752"/>
      <c r="L3752"/>
      <c r="M3752"/>
    </row>
    <row r="3753" spans="1:13" ht="16.5">
      <c r="A3753"/>
      <c r="B3753"/>
      <c r="C3753"/>
      <c r="D3753"/>
      <c r="E3753"/>
      <c r="F3753"/>
      <c r="G3753"/>
      <c r="H3753"/>
      <c r="I3753"/>
      <c r="J3753"/>
      <c r="K3753"/>
      <c r="L3753"/>
      <c r="M3753"/>
    </row>
    <row r="3754" spans="1:13" ht="16.5">
      <c r="A3754"/>
      <c r="B3754"/>
      <c r="C3754"/>
      <c r="D3754"/>
      <c r="E3754"/>
      <c r="F3754"/>
      <c r="G3754"/>
      <c r="H3754"/>
      <c r="I3754"/>
      <c r="J3754"/>
      <c r="K3754"/>
      <c r="L3754"/>
      <c r="M3754"/>
    </row>
    <row r="3755" spans="1:13" ht="16.5">
      <c r="A3755"/>
      <c r="B3755"/>
      <c r="C3755"/>
      <c r="D3755"/>
      <c r="E3755"/>
      <c r="F3755"/>
      <c r="G3755"/>
      <c r="H3755"/>
      <c r="I3755"/>
      <c r="J3755"/>
      <c r="K3755"/>
      <c r="L3755"/>
      <c r="M3755"/>
    </row>
    <row r="3756" spans="1:13" ht="16.5">
      <c r="A3756"/>
      <c r="B3756"/>
      <c r="C3756"/>
      <c r="D3756"/>
      <c r="E3756"/>
      <c r="F3756"/>
      <c r="G3756"/>
      <c r="H3756"/>
      <c r="I3756"/>
      <c r="J3756"/>
      <c r="K3756"/>
      <c r="L3756"/>
      <c r="M3756"/>
    </row>
    <row r="3757" spans="1:13" ht="16.5">
      <c r="A3757"/>
      <c r="B3757"/>
      <c r="C3757"/>
      <c r="D3757"/>
      <c r="E3757"/>
      <c r="F3757"/>
      <c r="G3757"/>
      <c r="H3757"/>
      <c r="I3757"/>
      <c r="J3757"/>
      <c r="K3757"/>
      <c r="L3757"/>
      <c r="M3757"/>
    </row>
    <row r="3758" spans="1:13" ht="16.5">
      <c r="A3758"/>
      <c r="B3758"/>
      <c r="C3758"/>
      <c r="D3758"/>
      <c r="E3758"/>
      <c r="F3758"/>
      <c r="G3758"/>
      <c r="H3758"/>
      <c r="I3758"/>
      <c r="J3758"/>
      <c r="K3758"/>
      <c r="L3758"/>
      <c r="M3758"/>
    </row>
    <row r="3759" spans="1:13" ht="16.5">
      <c r="A3759"/>
      <c r="B3759"/>
      <c r="C3759"/>
      <c r="D3759"/>
      <c r="E3759"/>
      <c r="F3759"/>
      <c r="G3759"/>
      <c r="H3759"/>
      <c r="I3759"/>
      <c r="J3759"/>
      <c r="K3759"/>
      <c r="L3759"/>
      <c r="M3759"/>
    </row>
    <row r="3760" spans="1:13" ht="16.5">
      <c r="A3760"/>
      <c r="B3760"/>
      <c r="C3760"/>
      <c r="D3760"/>
      <c r="E3760"/>
      <c r="F3760"/>
      <c r="G3760"/>
      <c r="H3760"/>
      <c r="I3760"/>
      <c r="J3760"/>
      <c r="K3760"/>
      <c r="L3760"/>
      <c r="M3760"/>
    </row>
    <row r="3761" spans="1:13" ht="16.5">
      <c r="A3761"/>
      <c r="B3761"/>
      <c r="C3761"/>
      <c r="D3761"/>
      <c r="E3761"/>
      <c r="F3761"/>
      <c r="G3761"/>
      <c r="H3761"/>
      <c r="I3761"/>
      <c r="J3761"/>
      <c r="K3761"/>
      <c r="L3761"/>
      <c r="M3761"/>
    </row>
    <row r="3762" spans="1:13" ht="16.5">
      <c r="A3762"/>
      <c r="B3762"/>
      <c r="C3762"/>
      <c r="D3762"/>
      <c r="E3762"/>
      <c r="F3762"/>
      <c r="G3762"/>
      <c r="H3762"/>
      <c r="I3762"/>
      <c r="J3762"/>
      <c r="K3762"/>
      <c r="L3762"/>
      <c r="M3762"/>
    </row>
    <row r="3763" spans="1:13" ht="16.5">
      <c r="A3763"/>
      <c r="B3763"/>
      <c r="C3763"/>
      <c r="D3763"/>
      <c r="E3763"/>
      <c r="F3763"/>
      <c r="G3763"/>
      <c r="H3763"/>
      <c r="I3763"/>
      <c r="J3763"/>
      <c r="K3763"/>
      <c r="L3763"/>
      <c r="M3763"/>
    </row>
    <row r="3764" spans="1:13" ht="16.5">
      <c r="A3764"/>
      <c r="B3764"/>
      <c r="C3764"/>
      <c r="D3764"/>
      <c r="E3764"/>
      <c r="F3764"/>
      <c r="G3764"/>
      <c r="H3764"/>
      <c r="I3764"/>
      <c r="J3764"/>
      <c r="K3764"/>
      <c r="L3764"/>
      <c r="M3764"/>
    </row>
    <row r="3765" spans="1:13" ht="16.5">
      <c r="A3765"/>
      <c r="B3765"/>
      <c r="C3765"/>
      <c r="D3765"/>
      <c r="E3765"/>
      <c r="F3765"/>
      <c r="G3765"/>
      <c r="H3765"/>
      <c r="I3765"/>
      <c r="J3765"/>
      <c r="K3765"/>
      <c r="L3765"/>
      <c r="M3765"/>
    </row>
    <row r="3766" spans="1:13" ht="16.5">
      <c r="A3766"/>
      <c r="B3766"/>
      <c r="C3766"/>
      <c r="D3766"/>
      <c r="E3766"/>
      <c r="F3766"/>
      <c r="G3766"/>
      <c r="H3766"/>
      <c r="I3766"/>
      <c r="J3766"/>
      <c r="K3766"/>
      <c r="L3766"/>
      <c r="M3766"/>
    </row>
    <row r="3767" spans="1:13" ht="16.5">
      <c r="A3767"/>
      <c r="B3767"/>
      <c r="C3767"/>
      <c r="D3767"/>
      <c r="E3767"/>
      <c r="F3767"/>
      <c r="G3767"/>
      <c r="H3767"/>
      <c r="I3767"/>
      <c r="J3767"/>
      <c r="K3767"/>
      <c r="L3767"/>
      <c r="M3767"/>
    </row>
    <row r="3768" spans="1:13" ht="16.5">
      <c r="A3768"/>
      <c r="B3768"/>
      <c r="C3768"/>
      <c r="D3768"/>
      <c r="E3768"/>
      <c r="F3768"/>
      <c r="G3768"/>
      <c r="H3768"/>
      <c r="I3768"/>
      <c r="J3768"/>
      <c r="K3768"/>
      <c r="L3768"/>
      <c r="M3768"/>
    </row>
    <row r="3769" spans="1:13" ht="16.5">
      <c r="A3769"/>
      <c r="B3769"/>
      <c r="C3769"/>
      <c r="D3769"/>
      <c r="E3769"/>
      <c r="F3769"/>
      <c r="G3769"/>
      <c r="H3769"/>
      <c r="I3769"/>
      <c r="J3769"/>
      <c r="K3769"/>
      <c r="L3769"/>
      <c r="M3769"/>
    </row>
    <row r="3770" spans="1:13" ht="16.5">
      <c r="A3770"/>
      <c r="B3770"/>
      <c r="C3770"/>
      <c r="D3770"/>
      <c r="E3770"/>
      <c r="F3770"/>
      <c r="G3770"/>
      <c r="H3770"/>
      <c r="I3770"/>
      <c r="J3770"/>
      <c r="K3770"/>
      <c r="L3770"/>
      <c r="M3770"/>
    </row>
    <row r="3771" spans="1:13" ht="16.5">
      <c r="A3771"/>
      <c r="B3771"/>
      <c r="C3771"/>
      <c r="D3771"/>
      <c r="E3771"/>
      <c r="F3771"/>
      <c r="G3771"/>
      <c r="H3771"/>
      <c r="I3771"/>
      <c r="J3771"/>
      <c r="K3771"/>
      <c r="L3771"/>
      <c r="M3771"/>
    </row>
    <row r="3772" spans="1:13" ht="16.5">
      <c r="A3772"/>
      <c r="B3772"/>
      <c r="C3772"/>
      <c r="D3772"/>
      <c r="E3772"/>
      <c r="F3772"/>
      <c r="G3772"/>
      <c r="H3772"/>
      <c r="I3772"/>
      <c r="J3772"/>
      <c r="K3772"/>
      <c r="L3772"/>
      <c r="M3772"/>
    </row>
    <row r="3773" spans="1:13" ht="16.5">
      <c r="A3773"/>
      <c r="B3773"/>
      <c r="C3773"/>
      <c r="D3773"/>
      <c r="E3773"/>
      <c r="F3773"/>
      <c r="G3773"/>
      <c r="H3773"/>
      <c r="I3773"/>
      <c r="J3773"/>
      <c r="K3773"/>
      <c r="L3773"/>
      <c r="M3773"/>
    </row>
    <row r="3774" spans="1:13" ht="16.5">
      <c r="A3774"/>
      <c r="B3774"/>
      <c r="C3774"/>
      <c r="D3774"/>
      <c r="E3774"/>
      <c r="F3774"/>
      <c r="G3774"/>
      <c r="H3774"/>
      <c r="I3774"/>
      <c r="J3774"/>
      <c r="K3774"/>
      <c r="L3774"/>
      <c r="M3774"/>
    </row>
    <row r="3775" spans="1:13" ht="16.5">
      <c r="A3775"/>
      <c r="B3775"/>
      <c r="C3775"/>
      <c r="D3775"/>
      <c r="E3775"/>
      <c r="F3775"/>
      <c r="G3775"/>
      <c r="H3775"/>
      <c r="I3775"/>
      <c r="J3775"/>
      <c r="K3775"/>
      <c r="L3775"/>
      <c r="M3775"/>
    </row>
    <row r="3776" spans="1:13" ht="16.5">
      <c r="A3776"/>
      <c r="B3776"/>
      <c r="C3776"/>
      <c r="D3776"/>
      <c r="E3776"/>
      <c r="F3776"/>
      <c r="G3776"/>
      <c r="H3776"/>
      <c r="I3776"/>
      <c r="J3776"/>
      <c r="K3776"/>
      <c r="L3776"/>
      <c r="M3776"/>
    </row>
    <row r="3777" spans="1:13" ht="16.5">
      <c r="A3777"/>
      <c r="B3777"/>
      <c r="C3777"/>
      <c r="D3777"/>
      <c r="E3777"/>
      <c r="F3777"/>
      <c r="G3777"/>
      <c r="H3777"/>
      <c r="I3777"/>
      <c r="J3777"/>
      <c r="K3777"/>
      <c r="L3777"/>
      <c r="M3777"/>
    </row>
    <row r="3778" spans="1:13" ht="16.5">
      <c r="A3778"/>
      <c r="B3778"/>
      <c r="C3778"/>
      <c r="D3778"/>
      <c r="E3778"/>
      <c r="F3778"/>
      <c r="G3778"/>
      <c r="H3778"/>
      <c r="I3778"/>
      <c r="J3778"/>
      <c r="K3778"/>
      <c r="L3778"/>
      <c r="M3778"/>
    </row>
    <row r="3779" spans="1:13" ht="16.5">
      <c r="A3779"/>
      <c r="B3779"/>
      <c r="C3779"/>
      <c r="D3779"/>
      <c r="E3779"/>
      <c r="F3779"/>
      <c r="G3779"/>
      <c r="H3779"/>
      <c r="I3779"/>
      <c r="J3779"/>
      <c r="K3779"/>
      <c r="L3779"/>
      <c r="M3779"/>
    </row>
    <row r="3780" spans="1:13" ht="16.5">
      <c r="A3780"/>
      <c r="B3780"/>
      <c r="C3780"/>
      <c r="D3780"/>
      <c r="E3780"/>
      <c r="F3780"/>
      <c r="G3780"/>
      <c r="H3780"/>
      <c r="I3780"/>
      <c r="J3780"/>
      <c r="K3780"/>
      <c r="L3780"/>
      <c r="M3780"/>
    </row>
    <row r="3781" spans="1:13" ht="16.5">
      <c r="A3781"/>
      <c r="B3781"/>
      <c r="C3781"/>
      <c r="D3781"/>
      <c r="E3781"/>
      <c r="F3781"/>
      <c r="G3781"/>
      <c r="H3781"/>
      <c r="I3781"/>
      <c r="J3781"/>
      <c r="K3781"/>
      <c r="L3781"/>
      <c r="M3781"/>
    </row>
    <row r="3782" spans="1:13" ht="16.5">
      <c r="A3782"/>
      <c r="B3782"/>
      <c r="C3782"/>
      <c r="D3782"/>
      <c r="E3782"/>
      <c r="F3782"/>
      <c r="G3782"/>
      <c r="H3782"/>
      <c r="I3782"/>
      <c r="J3782"/>
      <c r="K3782"/>
      <c r="L3782"/>
      <c r="M3782"/>
    </row>
    <row r="3783" spans="1:13" ht="16.5">
      <c r="A3783"/>
      <c r="B3783"/>
      <c r="C3783"/>
      <c r="D3783"/>
      <c r="E3783"/>
      <c r="F3783"/>
      <c r="G3783"/>
      <c r="H3783"/>
      <c r="I3783"/>
      <c r="J3783"/>
      <c r="K3783"/>
      <c r="L3783"/>
      <c r="M3783"/>
    </row>
    <row r="3784" spans="1:13" ht="16.5">
      <c r="A3784"/>
      <c r="B3784"/>
      <c r="C3784"/>
      <c r="D3784"/>
      <c r="E3784"/>
      <c r="F3784"/>
      <c r="G3784"/>
      <c r="H3784"/>
      <c r="I3784"/>
      <c r="J3784"/>
      <c r="K3784"/>
      <c r="L3784"/>
      <c r="M3784"/>
    </row>
    <row r="3785" spans="1:13" ht="16.5">
      <c r="A3785"/>
      <c r="B3785"/>
      <c r="C3785"/>
      <c r="D3785"/>
      <c r="E3785"/>
      <c r="F3785"/>
      <c r="G3785"/>
      <c r="H3785"/>
      <c r="I3785"/>
      <c r="J3785"/>
      <c r="K3785"/>
      <c r="L3785"/>
      <c r="M3785"/>
    </row>
    <row r="3786" spans="1:13" ht="16.5">
      <c r="A3786"/>
      <c r="B3786"/>
      <c r="C3786"/>
      <c r="D3786"/>
      <c r="E3786"/>
      <c r="F3786"/>
      <c r="G3786"/>
      <c r="H3786"/>
      <c r="I3786"/>
      <c r="J3786"/>
      <c r="K3786"/>
      <c r="L3786"/>
      <c r="M3786"/>
    </row>
    <row r="3787" spans="1:13" ht="16.5">
      <c r="A3787"/>
      <c r="B3787"/>
      <c r="C3787"/>
      <c r="D3787"/>
      <c r="E3787"/>
      <c r="F3787"/>
      <c r="G3787"/>
      <c r="H3787"/>
      <c r="I3787"/>
      <c r="J3787"/>
      <c r="K3787"/>
      <c r="L3787"/>
      <c r="M3787"/>
    </row>
    <row r="3788" spans="1:13" ht="16.5">
      <c r="A3788"/>
      <c r="B3788"/>
      <c r="C3788"/>
      <c r="D3788"/>
      <c r="E3788"/>
      <c r="F3788"/>
      <c r="G3788"/>
      <c r="H3788"/>
      <c r="I3788"/>
      <c r="J3788"/>
      <c r="K3788"/>
      <c r="L3788"/>
      <c r="M3788"/>
    </row>
    <row r="3789" spans="1:13" ht="16.5">
      <c r="A3789"/>
      <c r="B3789"/>
      <c r="C3789"/>
      <c r="D3789"/>
      <c r="E3789"/>
      <c r="F3789"/>
      <c r="G3789"/>
      <c r="H3789"/>
      <c r="I3789"/>
      <c r="J3789"/>
      <c r="K3789"/>
      <c r="L3789"/>
      <c r="M3789"/>
    </row>
    <row r="3790" spans="1:13" ht="16.5">
      <c r="A3790"/>
      <c r="B3790"/>
      <c r="C3790"/>
      <c r="D3790"/>
      <c r="E3790"/>
      <c r="F3790"/>
      <c r="G3790"/>
      <c r="H3790"/>
      <c r="I3790"/>
      <c r="J3790"/>
      <c r="K3790"/>
      <c r="L3790"/>
      <c r="M3790"/>
    </row>
    <row r="3791" spans="1:13" ht="16.5">
      <c r="A3791"/>
      <c r="B3791"/>
      <c r="C3791"/>
      <c r="D3791"/>
      <c r="E3791"/>
      <c r="F3791"/>
      <c r="G3791"/>
      <c r="H3791"/>
      <c r="I3791"/>
      <c r="J3791"/>
      <c r="K3791"/>
      <c r="L3791"/>
      <c r="M3791"/>
    </row>
    <row r="3792" spans="1:13" ht="16.5">
      <c r="A3792"/>
      <c r="B3792"/>
      <c r="C3792"/>
      <c r="D3792"/>
      <c r="E3792"/>
      <c r="F3792"/>
      <c r="G3792"/>
      <c r="H3792"/>
      <c r="I3792"/>
      <c r="J3792"/>
      <c r="K3792"/>
      <c r="L3792"/>
      <c r="M3792"/>
    </row>
    <row r="3793" spans="1:13" ht="16.5">
      <c r="A3793"/>
      <c r="B3793"/>
      <c r="C3793"/>
      <c r="D3793"/>
      <c r="E3793"/>
      <c r="F3793"/>
      <c r="G3793"/>
      <c r="H3793"/>
      <c r="I3793"/>
      <c r="J3793"/>
      <c r="K3793"/>
      <c r="L3793"/>
      <c r="M3793"/>
    </row>
    <row r="3794" spans="1:13" ht="16.5">
      <c r="A3794"/>
      <c r="B3794"/>
      <c r="C3794"/>
      <c r="D3794"/>
      <c r="E3794"/>
      <c r="F3794"/>
      <c r="G3794"/>
      <c r="H3794"/>
      <c r="I3794"/>
      <c r="J3794"/>
      <c r="K3794"/>
      <c r="L3794"/>
      <c r="M3794"/>
    </row>
    <row r="3795" spans="1:13" ht="16.5">
      <c r="A3795"/>
      <c r="B3795"/>
      <c r="C3795"/>
      <c r="D3795"/>
      <c r="E3795"/>
      <c r="F3795"/>
      <c r="G3795"/>
      <c r="H3795"/>
      <c r="I3795"/>
      <c r="J3795"/>
      <c r="K3795"/>
      <c r="L3795"/>
      <c r="M3795"/>
    </row>
    <row r="3796" spans="1:13" ht="16.5">
      <c r="A3796"/>
      <c r="B3796"/>
      <c r="C3796"/>
      <c r="D3796"/>
      <c r="E3796"/>
      <c r="F3796"/>
      <c r="G3796"/>
      <c r="H3796"/>
      <c r="I3796"/>
      <c r="J3796"/>
      <c r="K3796"/>
      <c r="L3796"/>
      <c r="M3796"/>
    </row>
    <row r="3797" spans="1:13" ht="16.5">
      <c r="A3797"/>
      <c r="B3797"/>
      <c r="C3797"/>
      <c r="D3797"/>
      <c r="E3797"/>
      <c r="F3797"/>
      <c r="G3797"/>
      <c r="H3797"/>
      <c r="I3797"/>
      <c r="J3797"/>
      <c r="K3797"/>
      <c r="L3797"/>
      <c r="M3797"/>
    </row>
    <row r="3798" spans="1:13" ht="16.5">
      <c r="A3798"/>
      <c r="B3798"/>
      <c r="C3798"/>
      <c r="D3798"/>
      <c r="E3798"/>
      <c r="F3798"/>
      <c r="G3798"/>
      <c r="H3798"/>
      <c r="I3798"/>
      <c r="J3798"/>
      <c r="K3798"/>
      <c r="L3798"/>
      <c r="M3798"/>
    </row>
    <row r="3799" spans="1:13" ht="16.5">
      <c r="A3799"/>
      <c r="B3799"/>
      <c r="C3799"/>
      <c r="D3799"/>
      <c r="E3799"/>
      <c r="F3799"/>
      <c r="G3799"/>
      <c r="H3799"/>
      <c r="I3799"/>
      <c r="J3799"/>
      <c r="K3799"/>
      <c r="L3799"/>
      <c r="M3799"/>
    </row>
    <row r="3800" spans="1:13" ht="16.5">
      <c r="A3800"/>
      <c r="B3800"/>
      <c r="C3800"/>
      <c r="D3800"/>
      <c r="E3800"/>
      <c r="F3800"/>
      <c r="G3800"/>
      <c r="H3800"/>
      <c r="I3800"/>
      <c r="J3800"/>
      <c r="K3800"/>
      <c r="L3800"/>
      <c r="M3800"/>
    </row>
    <row r="3801" spans="1:13" ht="16.5">
      <c r="A3801"/>
      <c r="B3801"/>
      <c r="C3801"/>
      <c r="D3801"/>
      <c r="E3801"/>
      <c r="F3801"/>
      <c r="G3801"/>
      <c r="H3801"/>
      <c r="I3801"/>
      <c r="J3801"/>
      <c r="K3801"/>
      <c r="L3801"/>
      <c r="M3801"/>
    </row>
    <row r="3802" spans="1:13" ht="16.5">
      <c r="A3802"/>
      <c r="B3802"/>
      <c r="C3802"/>
      <c r="D3802"/>
      <c r="E3802"/>
      <c r="F3802"/>
      <c r="G3802"/>
      <c r="H3802"/>
      <c r="I3802"/>
      <c r="J3802"/>
      <c r="K3802"/>
      <c r="L3802"/>
      <c r="M3802"/>
    </row>
    <row r="3803" spans="1:13" ht="16.5">
      <c r="A3803"/>
      <c r="B3803"/>
      <c r="C3803"/>
      <c r="D3803"/>
      <c r="E3803"/>
      <c r="F3803"/>
      <c r="G3803"/>
      <c r="H3803"/>
      <c r="I3803"/>
      <c r="J3803"/>
      <c r="K3803"/>
      <c r="L3803"/>
      <c r="M3803"/>
    </row>
    <row r="3804" spans="1:13" ht="16.5">
      <c r="A3804"/>
      <c r="B3804"/>
      <c r="C3804"/>
      <c r="D3804"/>
      <c r="E3804"/>
      <c r="F3804"/>
      <c r="G3804"/>
      <c r="H3804"/>
      <c r="I3804"/>
      <c r="J3804"/>
      <c r="K3804"/>
      <c r="L3804"/>
      <c r="M3804"/>
    </row>
    <row r="3805" spans="1:13" ht="16.5">
      <c r="A3805"/>
      <c r="B3805"/>
      <c r="C3805"/>
      <c r="D3805"/>
      <c r="E3805"/>
      <c r="F3805"/>
      <c r="G3805"/>
      <c r="H3805"/>
      <c r="I3805"/>
      <c r="J3805"/>
      <c r="K3805"/>
      <c r="L3805"/>
      <c r="M3805"/>
    </row>
    <row r="3806" spans="1:13" ht="16.5">
      <c r="A3806"/>
      <c r="B3806"/>
      <c r="C3806"/>
      <c r="D3806"/>
      <c r="E3806"/>
      <c r="F3806"/>
      <c r="G3806"/>
      <c r="H3806"/>
      <c r="I3806"/>
      <c r="J3806"/>
      <c r="K3806"/>
      <c r="L3806"/>
      <c r="M3806"/>
    </row>
    <row r="3807" spans="1:13" ht="16.5">
      <c r="A3807"/>
      <c r="B3807"/>
      <c r="C3807"/>
      <c r="D3807"/>
      <c r="E3807"/>
      <c r="F3807"/>
      <c r="G3807"/>
      <c r="H3807"/>
      <c r="I3807"/>
      <c r="J3807"/>
      <c r="K3807"/>
      <c r="L3807"/>
      <c r="M3807"/>
    </row>
    <row r="3808" spans="1:13" ht="16.5">
      <c r="A3808"/>
      <c r="B3808"/>
      <c r="C3808"/>
      <c r="D3808"/>
      <c r="E3808"/>
      <c r="F3808"/>
      <c r="G3808"/>
      <c r="H3808"/>
      <c r="I3808"/>
      <c r="J3808"/>
      <c r="K3808"/>
      <c r="L3808"/>
      <c r="M3808"/>
    </row>
    <row r="3809" spans="1:13" ht="16.5">
      <c r="A3809"/>
      <c r="B3809"/>
      <c r="C3809"/>
      <c r="D3809"/>
      <c r="E3809"/>
      <c r="F3809"/>
      <c r="G3809"/>
      <c r="H3809"/>
      <c r="I3809"/>
      <c r="J3809"/>
      <c r="K3809"/>
      <c r="L3809"/>
      <c r="M3809"/>
    </row>
    <row r="3810" spans="1:13" ht="16.5">
      <c r="A3810"/>
      <c r="B3810"/>
      <c r="C3810"/>
      <c r="D3810"/>
      <c r="E3810"/>
      <c r="F3810"/>
      <c r="G3810"/>
      <c r="H3810"/>
      <c r="I3810"/>
      <c r="J3810"/>
      <c r="K3810"/>
      <c r="L3810"/>
      <c r="M3810"/>
    </row>
    <row r="3811" spans="1:13" ht="16.5">
      <c r="A3811"/>
      <c r="B3811"/>
      <c r="C3811"/>
      <c r="D3811"/>
      <c r="E3811"/>
      <c r="F3811"/>
      <c r="G3811"/>
      <c r="H3811"/>
      <c r="I3811"/>
      <c r="J3811"/>
      <c r="K3811"/>
      <c r="L3811"/>
      <c r="M3811"/>
    </row>
    <row r="3812" spans="1:13" ht="16.5">
      <c r="A3812"/>
      <c r="B3812"/>
      <c r="C3812"/>
      <c r="D3812"/>
      <c r="E3812"/>
      <c r="F3812"/>
      <c r="G3812"/>
      <c r="H3812"/>
      <c r="I3812"/>
      <c r="J3812"/>
      <c r="K3812"/>
      <c r="L3812"/>
      <c r="M3812"/>
    </row>
    <row r="3813" spans="1:13" ht="16.5">
      <c r="A3813"/>
      <c r="B3813"/>
      <c r="C3813"/>
      <c r="D3813"/>
      <c r="E3813"/>
      <c r="F3813"/>
      <c r="G3813"/>
      <c r="H3813"/>
      <c r="I3813"/>
      <c r="J3813"/>
      <c r="K3813"/>
      <c r="L3813"/>
      <c r="M3813"/>
    </row>
    <row r="3814" spans="1:13" ht="16.5">
      <c r="A3814"/>
      <c r="B3814"/>
      <c r="C3814"/>
      <c r="D3814"/>
      <c r="E3814"/>
      <c r="F3814"/>
      <c r="G3814"/>
      <c r="H3814"/>
      <c r="I3814"/>
      <c r="J3814"/>
      <c r="K3814"/>
      <c r="L3814"/>
      <c r="M3814"/>
    </row>
    <row r="3815" spans="1:13" ht="16.5">
      <c r="A3815"/>
      <c r="B3815"/>
      <c r="C3815"/>
      <c r="D3815"/>
      <c r="E3815"/>
      <c r="F3815"/>
      <c r="G3815"/>
      <c r="H3815"/>
      <c r="I3815"/>
      <c r="J3815"/>
      <c r="K3815"/>
      <c r="L3815"/>
      <c r="M3815"/>
    </row>
    <row r="3816" spans="1:13" ht="16.5">
      <c r="A3816"/>
      <c r="B3816"/>
      <c r="C3816"/>
      <c r="D3816"/>
      <c r="E3816"/>
      <c r="F3816"/>
      <c r="G3816"/>
      <c r="H3816"/>
      <c r="I3816"/>
      <c r="J3816"/>
      <c r="K3816"/>
      <c r="L3816"/>
      <c r="M3816"/>
    </row>
    <row r="3817" spans="1:13" ht="16.5">
      <c r="A3817"/>
      <c r="B3817"/>
      <c r="C3817"/>
      <c r="D3817"/>
      <c r="E3817"/>
      <c r="F3817"/>
      <c r="G3817"/>
      <c r="H3817"/>
      <c r="I3817"/>
      <c r="J3817"/>
      <c r="K3817"/>
      <c r="L3817"/>
      <c r="M3817"/>
    </row>
    <row r="3818" spans="1:13" ht="16.5">
      <c r="A3818"/>
      <c r="B3818"/>
      <c r="C3818"/>
      <c r="D3818"/>
      <c r="E3818"/>
      <c r="F3818"/>
      <c r="G3818"/>
      <c r="H3818"/>
      <c r="I3818"/>
      <c r="J3818"/>
      <c r="K3818"/>
      <c r="L3818"/>
      <c r="M3818"/>
    </row>
    <row r="3819" spans="1:13" ht="16.5">
      <c r="A3819"/>
      <c r="B3819"/>
      <c r="C3819"/>
      <c r="D3819"/>
      <c r="E3819"/>
      <c r="F3819"/>
      <c r="G3819"/>
      <c r="H3819"/>
      <c r="I3819"/>
      <c r="J3819"/>
      <c r="K3819"/>
      <c r="L3819"/>
      <c r="M3819"/>
    </row>
    <row r="3820" spans="1:13" ht="16.5">
      <c r="A3820"/>
      <c r="B3820"/>
      <c r="C3820"/>
      <c r="D3820"/>
      <c r="E3820"/>
      <c r="F3820"/>
      <c r="G3820"/>
      <c r="H3820"/>
      <c r="I3820"/>
      <c r="J3820"/>
      <c r="K3820"/>
      <c r="L3820"/>
      <c r="M3820"/>
    </row>
    <row r="3821" spans="1:13" ht="16.5">
      <c r="A3821"/>
      <c r="B3821"/>
      <c r="C3821"/>
      <c r="D3821"/>
      <c r="E3821"/>
      <c r="F3821"/>
      <c r="G3821"/>
      <c r="H3821"/>
      <c r="I3821"/>
      <c r="J3821"/>
      <c r="K3821"/>
      <c r="L3821"/>
      <c r="M3821"/>
    </row>
    <row r="3822" spans="1:13" ht="16.5">
      <c r="A3822"/>
      <c r="B3822"/>
      <c r="C3822"/>
      <c r="D3822"/>
      <c r="E3822"/>
      <c r="F3822"/>
      <c r="G3822"/>
      <c r="H3822"/>
      <c r="I3822"/>
      <c r="J3822"/>
      <c r="K3822"/>
      <c r="L3822"/>
      <c r="M3822"/>
    </row>
    <row r="3823" spans="1:13" ht="16.5">
      <c r="A3823"/>
      <c r="B3823"/>
      <c r="C3823"/>
      <c r="D3823"/>
      <c r="E3823"/>
      <c r="F3823"/>
      <c r="G3823"/>
      <c r="H3823"/>
      <c r="I3823"/>
      <c r="J3823"/>
      <c r="K3823"/>
      <c r="L3823"/>
      <c r="M3823"/>
    </row>
    <row r="3824" spans="1:13" ht="16.5">
      <c r="A3824"/>
      <c r="B3824"/>
      <c r="C3824"/>
      <c r="D3824"/>
      <c r="E3824"/>
      <c r="F3824"/>
      <c r="G3824"/>
      <c r="H3824"/>
      <c r="I3824"/>
      <c r="J3824"/>
      <c r="K3824"/>
      <c r="L3824"/>
      <c r="M3824"/>
    </row>
    <row r="3825" spans="1:13" ht="16.5">
      <c r="A3825"/>
      <c r="B3825"/>
      <c r="C3825"/>
      <c r="D3825"/>
      <c r="E3825"/>
      <c r="F3825"/>
      <c r="G3825"/>
      <c r="H3825"/>
      <c r="I3825"/>
      <c r="J3825"/>
      <c r="K3825"/>
      <c r="L3825"/>
      <c r="M3825"/>
    </row>
    <row r="3826" spans="1:13" ht="16.5">
      <c r="A3826"/>
      <c r="B3826"/>
      <c r="C3826"/>
      <c r="D3826"/>
      <c r="E3826"/>
      <c r="F3826"/>
      <c r="G3826"/>
      <c r="H3826"/>
      <c r="I3826"/>
      <c r="J3826"/>
      <c r="K3826"/>
      <c r="L3826"/>
      <c r="M3826"/>
    </row>
    <row r="3827" spans="1:13" ht="16.5">
      <c r="A3827"/>
      <c r="B3827"/>
      <c r="C3827"/>
      <c r="D3827"/>
      <c r="E3827"/>
      <c r="F3827"/>
      <c r="G3827"/>
      <c r="H3827"/>
      <c r="I3827"/>
      <c r="J3827"/>
      <c r="K3827"/>
      <c r="L3827"/>
      <c r="M3827"/>
    </row>
    <row r="3828" spans="1:13" ht="16.5">
      <c r="A3828"/>
      <c r="B3828"/>
      <c r="C3828"/>
      <c r="D3828"/>
      <c r="E3828"/>
      <c r="F3828"/>
      <c r="G3828"/>
      <c r="H3828"/>
      <c r="I3828"/>
      <c r="J3828"/>
      <c r="K3828"/>
      <c r="L3828"/>
      <c r="M3828"/>
    </row>
    <row r="3829" spans="1:13" ht="16.5">
      <c r="A3829"/>
      <c r="B3829"/>
      <c r="C3829"/>
      <c r="D3829"/>
      <c r="E3829"/>
      <c r="F3829"/>
      <c r="G3829"/>
      <c r="H3829"/>
      <c r="I3829"/>
      <c r="J3829"/>
      <c r="K3829"/>
      <c r="L3829"/>
      <c r="M3829"/>
    </row>
    <row r="3830" spans="1:13" ht="16.5">
      <c r="A3830"/>
      <c r="B3830"/>
      <c r="C3830"/>
      <c r="D3830"/>
      <c r="E3830"/>
      <c r="F3830"/>
      <c r="G3830"/>
      <c r="H3830"/>
      <c r="I3830"/>
      <c r="J3830"/>
      <c r="K3830"/>
      <c r="L3830"/>
      <c r="M3830"/>
    </row>
    <row r="3831" spans="1:13" ht="16.5">
      <c r="A3831"/>
      <c r="B3831"/>
      <c r="C3831"/>
      <c r="D3831"/>
      <c r="E3831"/>
      <c r="F3831"/>
      <c r="G3831"/>
      <c r="H3831"/>
      <c r="I3831"/>
      <c r="J3831"/>
      <c r="K3831"/>
      <c r="L3831"/>
      <c r="M3831"/>
    </row>
    <row r="3832" spans="1:13" ht="16.5">
      <c r="A3832"/>
      <c r="B3832"/>
      <c r="C3832"/>
      <c r="D3832"/>
      <c r="E3832"/>
      <c r="F3832"/>
      <c r="G3832"/>
      <c r="H3832"/>
      <c r="I3832"/>
      <c r="J3832"/>
      <c r="K3832"/>
      <c r="L3832"/>
      <c r="M3832"/>
    </row>
    <row r="3833" spans="1:13" ht="16.5">
      <c r="A3833"/>
      <c r="B3833"/>
      <c r="C3833"/>
      <c r="D3833"/>
      <c r="E3833"/>
      <c r="F3833"/>
      <c r="G3833"/>
      <c r="H3833"/>
      <c r="I3833"/>
      <c r="J3833"/>
      <c r="K3833"/>
      <c r="L3833"/>
      <c r="M3833"/>
    </row>
    <row r="3834" spans="1:13" ht="16.5">
      <c r="A3834"/>
      <c r="B3834"/>
      <c r="C3834"/>
      <c r="D3834"/>
      <c r="E3834"/>
      <c r="F3834"/>
      <c r="G3834"/>
      <c r="H3834"/>
      <c r="I3834"/>
      <c r="J3834"/>
      <c r="K3834"/>
      <c r="L3834"/>
      <c r="M3834"/>
    </row>
    <row r="3835" spans="1:13" ht="16.5">
      <c r="A3835"/>
      <c r="B3835"/>
      <c r="C3835"/>
      <c r="D3835"/>
      <c r="E3835"/>
      <c r="F3835"/>
      <c r="G3835"/>
      <c r="H3835"/>
      <c r="I3835"/>
      <c r="J3835"/>
      <c r="K3835"/>
      <c r="L3835"/>
      <c r="M3835"/>
    </row>
    <row r="3836" spans="1:13" ht="16.5">
      <c r="A3836"/>
      <c r="B3836"/>
      <c r="C3836"/>
      <c r="D3836"/>
      <c r="E3836"/>
      <c r="F3836"/>
      <c r="G3836"/>
      <c r="H3836"/>
      <c r="I3836"/>
      <c r="J3836"/>
      <c r="K3836"/>
      <c r="L3836"/>
      <c r="M3836"/>
    </row>
    <row r="3837" spans="1:13" ht="16.5">
      <c r="A3837"/>
      <c r="B3837"/>
      <c r="C3837"/>
      <c r="D3837"/>
      <c r="E3837"/>
      <c r="F3837"/>
      <c r="G3837"/>
      <c r="H3837"/>
      <c r="I3837"/>
      <c r="J3837"/>
      <c r="K3837"/>
      <c r="L3837"/>
      <c r="M3837"/>
    </row>
    <row r="3838" spans="1:13" ht="16.5">
      <c r="A3838"/>
      <c r="B3838"/>
      <c r="C3838"/>
      <c r="D3838"/>
      <c r="E3838"/>
      <c r="F3838"/>
      <c r="G3838"/>
      <c r="H3838"/>
      <c r="I3838"/>
      <c r="J3838"/>
      <c r="K3838"/>
      <c r="L3838"/>
      <c r="M3838"/>
    </row>
    <row r="3839" spans="1:13" ht="16.5">
      <c r="A3839"/>
      <c r="B3839"/>
      <c r="C3839"/>
      <c r="D3839"/>
      <c r="E3839"/>
      <c r="F3839"/>
      <c r="G3839"/>
      <c r="H3839"/>
      <c r="I3839"/>
      <c r="J3839"/>
      <c r="K3839"/>
      <c r="L3839"/>
      <c r="M3839"/>
    </row>
    <row r="3840" spans="1:13" ht="16.5">
      <c r="A3840"/>
      <c r="B3840"/>
      <c r="C3840"/>
      <c r="D3840"/>
      <c r="E3840"/>
      <c r="F3840"/>
      <c r="G3840"/>
      <c r="H3840"/>
      <c r="I3840"/>
      <c r="J3840"/>
      <c r="K3840"/>
      <c r="L3840"/>
      <c r="M3840"/>
    </row>
    <row r="3841" spans="1:13" ht="16.5">
      <c r="A3841"/>
      <c r="B3841"/>
      <c r="C3841"/>
      <c r="D3841"/>
      <c r="E3841"/>
      <c r="F3841"/>
      <c r="G3841"/>
      <c r="H3841"/>
      <c r="I3841"/>
      <c r="J3841"/>
      <c r="K3841"/>
      <c r="L3841"/>
      <c r="M3841"/>
    </row>
    <row r="3842" spans="1:13" ht="16.5">
      <c r="A3842"/>
      <c r="B3842"/>
      <c r="C3842"/>
      <c r="D3842"/>
      <c r="E3842"/>
      <c r="F3842"/>
      <c r="G3842"/>
      <c r="H3842"/>
      <c r="I3842"/>
      <c r="J3842"/>
      <c r="K3842"/>
      <c r="L3842"/>
      <c r="M3842"/>
    </row>
    <row r="3843" spans="1:13" ht="16.5">
      <c r="A3843"/>
      <c r="B3843"/>
      <c r="C3843"/>
      <c r="D3843"/>
      <c r="E3843"/>
      <c r="F3843"/>
      <c r="G3843"/>
      <c r="H3843"/>
      <c r="I3843"/>
      <c r="J3843"/>
      <c r="K3843"/>
      <c r="L3843"/>
      <c r="M3843"/>
    </row>
    <row r="3844" spans="1:13" ht="16.5">
      <c r="A3844"/>
      <c r="B3844"/>
      <c r="C3844"/>
      <c r="D3844"/>
      <c r="E3844"/>
      <c r="F3844"/>
      <c r="G3844"/>
      <c r="H3844"/>
      <c r="I3844"/>
      <c r="J3844"/>
      <c r="K3844"/>
      <c r="L3844"/>
      <c r="M3844"/>
    </row>
    <row r="3845" spans="1:13" ht="16.5">
      <c r="A3845"/>
      <c r="B3845"/>
      <c r="C3845"/>
      <c r="D3845"/>
      <c r="E3845"/>
      <c r="F3845"/>
      <c r="G3845"/>
      <c r="H3845"/>
      <c r="I3845"/>
      <c r="J3845"/>
      <c r="K3845"/>
      <c r="L3845"/>
      <c r="M3845"/>
    </row>
    <row r="3846" spans="1:13" ht="16.5">
      <c r="A3846"/>
      <c r="B3846"/>
      <c r="C3846"/>
      <c r="D3846"/>
      <c r="E3846"/>
      <c r="F3846"/>
      <c r="G3846"/>
      <c r="H3846"/>
      <c r="I3846"/>
      <c r="J3846"/>
      <c r="K3846"/>
      <c r="L3846"/>
      <c r="M3846"/>
    </row>
    <row r="3847" spans="1:13" ht="16.5">
      <c r="A3847"/>
      <c r="B3847"/>
      <c r="C3847"/>
      <c r="D3847"/>
      <c r="E3847"/>
      <c r="F3847"/>
      <c r="G3847"/>
      <c r="H3847"/>
      <c r="I3847"/>
      <c r="J3847"/>
      <c r="K3847"/>
      <c r="L3847"/>
      <c r="M3847"/>
    </row>
    <row r="3848" spans="1:13" ht="16.5">
      <c r="A3848"/>
      <c r="B3848"/>
      <c r="C3848"/>
      <c r="D3848"/>
      <c r="E3848"/>
      <c r="F3848"/>
      <c r="G3848"/>
      <c r="H3848"/>
      <c r="I3848"/>
      <c r="J3848"/>
      <c r="K3848"/>
      <c r="L3848"/>
      <c r="M3848"/>
    </row>
    <row r="3849" spans="1:13" ht="16.5">
      <c r="A3849"/>
      <c r="B3849"/>
      <c r="C3849"/>
      <c r="D3849"/>
      <c r="E3849"/>
      <c r="F3849"/>
      <c r="G3849"/>
      <c r="H3849"/>
      <c r="I3849"/>
      <c r="J3849"/>
      <c r="K3849"/>
      <c r="L3849"/>
      <c r="M3849"/>
    </row>
    <row r="3850" spans="1:13" ht="16.5">
      <c r="A3850"/>
      <c r="B3850"/>
      <c r="C3850"/>
      <c r="D3850"/>
      <c r="E3850"/>
      <c r="F3850"/>
      <c r="G3850"/>
      <c r="H3850"/>
      <c r="I3850"/>
      <c r="J3850"/>
      <c r="K3850"/>
      <c r="L3850"/>
      <c r="M3850"/>
    </row>
    <row r="3851" spans="1:13" ht="16.5">
      <c r="A3851"/>
      <c r="B3851"/>
      <c r="C3851"/>
      <c r="D3851"/>
      <c r="E3851"/>
      <c r="F3851"/>
      <c r="G3851"/>
      <c r="H3851"/>
      <c r="I3851"/>
      <c r="J3851"/>
      <c r="K3851"/>
      <c r="L3851"/>
      <c r="M3851"/>
    </row>
    <row r="3852" spans="1:13" ht="16.5">
      <c r="A3852"/>
      <c r="B3852"/>
      <c r="C3852"/>
      <c r="D3852"/>
      <c r="E3852"/>
      <c r="F3852"/>
      <c r="G3852"/>
      <c r="H3852"/>
      <c r="I3852"/>
      <c r="J3852"/>
      <c r="K3852"/>
      <c r="L3852"/>
      <c r="M3852"/>
    </row>
    <row r="3853" spans="1:13" ht="16.5">
      <c r="A3853"/>
      <c r="B3853"/>
      <c r="C3853"/>
      <c r="D3853"/>
      <c r="E3853"/>
      <c r="F3853"/>
      <c r="G3853"/>
      <c r="H3853"/>
      <c r="I3853"/>
      <c r="J3853"/>
      <c r="K3853"/>
      <c r="L3853"/>
      <c r="M3853"/>
    </row>
    <row r="3854" spans="1:13" ht="16.5">
      <c r="A3854"/>
      <c r="B3854"/>
      <c r="C3854"/>
      <c r="D3854"/>
      <c r="E3854"/>
      <c r="F3854"/>
      <c r="G3854"/>
      <c r="H3854"/>
      <c r="I3854"/>
      <c r="J3854"/>
      <c r="K3854"/>
      <c r="L3854"/>
      <c r="M3854"/>
    </row>
    <row r="3855" spans="1:13" ht="16.5">
      <c r="A3855"/>
      <c r="B3855"/>
      <c r="C3855"/>
      <c r="D3855"/>
      <c r="E3855"/>
      <c r="F3855"/>
      <c r="G3855"/>
      <c r="H3855"/>
      <c r="I3855"/>
      <c r="J3855"/>
      <c r="K3855"/>
      <c r="L3855"/>
      <c r="M3855"/>
    </row>
    <row r="3856" spans="1:13" ht="16.5">
      <c r="A3856"/>
      <c r="B3856"/>
      <c r="C3856"/>
      <c r="D3856"/>
      <c r="E3856"/>
      <c r="F3856"/>
      <c r="G3856"/>
      <c r="H3856"/>
      <c r="I3856"/>
      <c r="J3856"/>
      <c r="K3856"/>
      <c r="L3856"/>
      <c r="M3856"/>
    </row>
    <row r="3857" spans="1:13" ht="16.5">
      <c r="A3857"/>
      <c r="B3857"/>
      <c r="C3857"/>
      <c r="D3857"/>
      <c r="E3857"/>
      <c r="F3857"/>
      <c r="G3857"/>
      <c r="H3857"/>
      <c r="I3857"/>
      <c r="J3857"/>
      <c r="K3857"/>
      <c r="L3857"/>
      <c r="M3857"/>
    </row>
    <row r="3858" spans="1:13" ht="16.5">
      <c r="A3858"/>
      <c r="B3858"/>
      <c r="C3858"/>
      <c r="D3858"/>
      <c r="E3858"/>
      <c r="F3858"/>
      <c r="G3858"/>
      <c r="H3858"/>
      <c r="I3858"/>
      <c r="J3858"/>
      <c r="K3858"/>
      <c r="L3858"/>
      <c r="M3858"/>
    </row>
    <row r="3859" spans="1:13" ht="16.5">
      <c r="A3859"/>
      <c r="B3859"/>
      <c r="C3859"/>
      <c r="D3859"/>
      <c r="E3859"/>
      <c r="F3859"/>
      <c r="G3859"/>
      <c r="H3859"/>
      <c r="I3859"/>
      <c r="J3859"/>
      <c r="K3859"/>
      <c r="L3859"/>
      <c r="M3859"/>
    </row>
    <row r="3860" spans="1:13" ht="16.5">
      <c r="A3860"/>
      <c r="B3860"/>
      <c r="C3860"/>
      <c r="D3860"/>
      <c r="E3860"/>
      <c r="F3860"/>
      <c r="G3860"/>
      <c r="H3860"/>
      <c r="I3860"/>
      <c r="J3860"/>
      <c r="K3860"/>
      <c r="L3860"/>
      <c r="M3860"/>
    </row>
    <row r="3861" spans="1:13" ht="16.5">
      <c r="A3861"/>
      <c r="B3861"/>
      <c r="C3861"/>
      <c r="D3861"/>
      <c r="E3861"/>
      <c r="F3861"/>
      <c r="G3861"/>
      <c r="H3861"/>
      <c r="I3861"/>
      <c r="J3861"/>
      <c r="K3861"/>
      <c r="L3861"/>
      <c r="M3861"/>
    </row>
    <row r="3862" spans="1:13" ht="16.5">
      <c r="A3862"/>
      <c r="B3862"/>
      <c r="C3862"/>
      <c r="D3862"/>
      <c r="E3862"/>
      <c r="F3862"/>
      <c r="G3862"/>
      <c r="H3862"/>
      <c r="I3862"/>
      <c r="J3862"/>
      <c r="K3862"/>
      <c r="L3862"/>
      <c r="M3862"/>
    </row>
    <row r="3863" spans="1:13" ht="16.5">
      <c r="A3863"/>
      <c r="B3863"/>
      <c r="C3863"/>
      <c r="D3863"/>
      <c r="E3863"/>
      <c r="F3863"/>
      <c r="G3863"/>
      <c r="H3863"/>
      <c r="I3863"/>
      <c r="J3863"/>
      <c r="K3863"/>
      <c r="L3863"/>
      <c r="M3863"/>
    </row>
    <row r="3864" spans="1:13" ht="16.5">
      <c r="A3864"/>
      <c r="B3864"/>
      <c r="C3864"/>
      <c r="D3864"/>
      <c r="E3864"/>
      <c r="F3864"/>
      <c r="G3864"/>
      <c r="H3864"/>
      <c r="I3864"/>
      <c r="J3864"/>
      <c r="K3864"/>
      <c r="L3864"/>
      <c r="M3864"/>
    </row>
    <row r="3865" spans="1:13" ht="16.5">
      <c r="A3865"/>
      <c r="B3865"/>
      <c r="C3865"/>
      <c r="D3865"/>
      <c r="E3865"/>
      <c r="F3865"/>
      <c r="G3865"/>
      <c r="H3865"/>
      <c r="I3865"/>
      <c r="J3865"/>
      <c r="K3865"/>
      <c r="L3865"/>
      <c r="M3865"/>
    </row>
    <row r="3866" spans="1:13" ht="16.5">
      <c r="A3866"/>
      <c r="B3866"/>
      <c r="C3866"/>
      <c r="D3866"/>
      <c r="E3866"/>
      <c r="F3866"/>
      <c r="G3866"/>
      <c r="H3866"/>
      <c r="I3866"/>
      <c r="J3866"/>
      <c r="K3866"/>
      <c r="L3866"/>
      <c r="M3866"/>
    </row>
    <row r="3867" spans="1:13" ht="16.5">
      <c r="A3867"/>
      <c r="B3867"/>
      <c r="C3867"/>
      <c r="D3867"/>
      <c r="E3867"/>
      <c r="F3867"/>
      <c r="G3867"/>
      <c r="H3867"/>
      <c r="I3867"/>
      <c r="J3867"/>
      <c r="K3867"/>
      <c r="L3867"/>
      <c r="M3867"/>
    </row>
    <row r="3868" spans="1:13" ht="16.5">
      <c r="A3868"/>
      <c r="B3868"/>
      <c r="C3868"/>
      <c r="D3868"/>
      <c r="E3868"/>
      <c r="F3868"/>
      <c r="G3868"/>
      <c r="H3868"/>
      <c r="I3868"/>
      <c r="J3868"/>
      <c r="K3868"/>
      <c r="L3868"/>
      <c r="M3868"/>
    </row>
    <row r="3869" spans="1:13" ht="16.5">
      <c r="A3869"/>
      <c r="B3869"/>
      <c r="C3869"/>
      <c r="D3869"/>
      <c r="E3869"/>
      <c r="F3869"/>
      <c r="G3869"/>
      <c r="H3869"/>
      <c r="I3869"/>
      <c r="J3869"/>
      <c r="K3869"/>
      <c r="L3869"/>
      <c r="M3869"/>
    </row>
    <row r="3870" spans="1:13" ht="16.5">
      <c r="A3870"/>
      <c r="B3870"/>
      <c r="C3870"/>
      <c r="D3870"/>
      <c r="E3870"/>
      <c r="F3870"/>
      <c r="G3870"/>
      <c r="H3870"/>
      <c r="I3870"/>
      <c r="J3870"/>
      <c r="K3870"/>
      <c r="L3870"/>
      <c r="M3870"/>
    </row>
    <row r="3871" spans="1:13" ht="16.5">
      <c r="A3871"/>
      <c r="B3871"/>
      <c r="C3871"/>
      <c r="D3871"/>
      <c r="E3871"/>
      <c r="F3871"/>
      <c r="G3871"/>
      <c r="H3871"/>
      <c r="I3871"/>
      <c r="J3871"/>
      <c r="K3871"/>
      <c r="L3871"/>
      <c r="M3871"/>
    </row>
    <row r="3872" spans="1:13" ht="16.5">
      <c r="A3872"/>
      <c r="B3872"/>
      <c r="C3872"/>
      <c r="D3872"/>
      <c r="E3872"/>
      <c r="F3872"/>
      <c r="G3872"/>
      <c r="H3872"/>
      <c r="I3872"/>
      <c r="J3872"/>
      <c r="K3872"/>
      <c r="L3872"/>
      <c r="M3872"/>
    </row>
    <row r="3873" spans="1:13" ht="16.5">
      <c r="A3873"/>
      <c r="B3873"/>
      <c r="C3873"/>
      <c r="D3873"/>
      <c r="E3873"/>
      <c r="F3873"/>
      <c r="G3873"/>
      <c r="H3873"/>
      <c r="I3873"/>
      <c r="J3873"/>
      <c r="K3873"/>
      <c r="L3873"/>
      <c r="M3873"/>
    </row>
    <row r="3874" spans="1:13" ht="16.5">
      <c r="A3874"/>
      <c r="B3874"/>
      <c r="C3874"/>
      <c r="D3874"/>
      <c r="E3874"/>
      <c r="F3874"/>
      <c r="G3874"/>
      <c r="H3874"/>
      <c r="I3874"/>
      <c r="J3874"/>
      <c r="K3874"/>
      <c r="L3874"/>
      <c r="M3874"/>
    </row>
    <row r="3875" spans="1:13" ht="16.5">
      <c r="A3875"/>
      <c r="B3875"/>
      <c r="C3875"/>
      <c r="D3875"/>
      <c r="E3875"/>
      <c r="F3875"/>
      <c r="G3875"/>
      <c r="H3875"/>
      <c r="I3875"/>
      <c r="J3875"/>
      <c r="K3875"/>
      <c r="L3875"/>
      <c r="M3875"/>
    </row>
    <row r="3876" spans="1:13" ht="16.5">
      <c r="A3876"/>
      <c r="B3876"/>
      <c r="C3876"/>
      <c r="D3876"/>
      <c r="E3876"/>
      <c r="F3876"/>
      <c r="G3876"/>
      <c r="H3876"/>
      <c r="I3876"/>
      <c r="J3876"/>
      <c r="K3876"/>
      <c r="L3876"/>
      <c r="M3876"/>
    </row>
    <row r="3877" spans="1:13" ht="16.5">
      <c r="A3877"/>
      <c r="B3877"/>
      <c r="C3877"/>
      <c r="D3877"/>
      <c r="E3877"/>
      <c r="F3877"/>
      <c r="G3877"/>
      <c r="H3877"/>
      <c r="I3877"/>
      <c r="J3877"/>
      <c r="K3877"/>
      <c r="L3877"/>
      <c r="M3877"/>
    </row>
    <row r="3878" spans="1:13" ht="16.5">
      <c r="A3878"/>
      <c r="B3878"/>
      <c r="C3878"/>
      <c r="D3878"/>
      <c r="E3878"/>
      <c r="F3878"/>
      <c r="G3878"/>
      <c r="H3878"/>
      <c r="I3878"/>
      <c r="J3878"/>
      <c r="K3878"/>
      <c r="L3878"/>
      <c r="M3878"/>
    </row>
    <row r="3879" spans="1:13" ht="16.5">
      <c r="A3879"/>
      <c r="B3879"/>
      <c r="C3879"/>
      <c r="D3879"/>
      <c r="E3879"/>
      <c r="F3879"/>
      <c r="G3879"/>
      <c r="H3879"/>
      <c r="I3879"/>
      <c r="J3879"/>
      <c r="K3879"/>
      <c r="L3879"/>
      <c r="M3879"/>
    </row>
    <row r="3880" spans="1:13" ht="16.5">
      <c r="A3880"/>
      <c r="B3880"/>
      <c r="C3880"/>
      <c r="D3880"/>
      <c r="E3880"/>
      <c r="F3880"/>
      <c r="G3880"/>
      <c r="H3880"/>
      <c r="I3880"/>
      <c r="J3880"/>
      <c r="K3880"/>
      <c r="L3880"/>
      <c r="M3880"/>
    </row>
    <row r="3881" spans="1:13" ht="16.5">
      <c r="A3881"/>
      <c r="B3881"/>
      <c r="C3881"/>
      <c r="D3881"/>
      <c r="E3881"/>
      <c r="F3881"/>
      <c r="G3881"/>
      <c r="H3881"/>
      <c r="I3881"/>
      <c r="J3881"/>
      <c r="K3881"/>
      <c r="L3881"/>
      <c r="M3881"/>
    </row>
    <row r="3882" spans="1:13" ht="16.5">
      <c r="A3882"/>
      <c r="B3882"/>
      <c r="C3882"/>
      <c r="D3882"/>
      <c r="E3882"/>
      <c r="F3882"/>
      <c r="G3882"/>
      <c r="H3882"/>
      <c r="I3882"/>
      <c r="J3882"/>
      <c r="K3882"/>
      <c r="L3882"/>
      <c r="M3882"/>
    </row>
    <row r="3883" spans="1:13" ht="16.5">
      <c r="A3883"/>
      <c r="B3883"/>
      <c r="C3883"/>
      <c r="D3883"/>
      <c r="E3883"/>
      <c r="F3883"/>
      <c r="G3883"/>
      <c r="H3883"/>
      <c r="I3883"/>
      <c r="J3883"/>
      <c r="K3883"/>
      <c r="L3883"/>
      <c r="M3883"/>
    </row>
    <row r="3884" spans="1:13" ht="16.5">
      <c r="A3884"/>
      <c r="B3884"/>
      <c r="C3884"/>
      <c r="D3884"/>
      <c r="E3884"/>
      <c r="F3884"/>
      <c r="G3884"/>
      <c r="H3884"/>
      <c r="I3884"/>
      <c r="J3884"/>
      <c r="K3884"/>
      <c r="L3884"/>
      <c r="M3884"/>
    </row>
    <row r="3885" spans="1:13" ht="16.5">
      <c r="A3885"/>
      <c r="B3885"/>
      <c r="C3885"/>
      <c r="D3885"/>
      <c r="E3885"/>
      <c r="F3885"/>
      <c r="G3885"/>
      <c r="H3885"/>
      <c r="I3885"/>
      <c r="J3885"/>
      <c r="K3885"/>
      <c r="L3885"/>
      <c r="M3885"/>
    </row>
    <row r="3886" spans="1:13" ht="16.5">
      <c r="A3886"/>
      <c r="B3886"/>
      <c r="C3886"/>
      <c r="D3886"/>
      <c r="E3886"/>
      <c r="F3886"/>
      <c r="G3886"/>
      <c r="H3886"/>
      <c r="I3886"/>
      <c r="J3886"/>
      <c r="K3886"/>
      <c r="L3886"/>
      <c r="M3886"/>
    </row>
    <row r="3887" spans="1:13" ht="16.5">
      <c r="A3887"/>
      <c r="B3887"/>
      <c r="C3887"/>
      <c r="D3887"/>
      <c r="E3887"/>
      <c r="F3887"/>
      <c r="G3887"/>
      <c r="H3887"/>
      <c r="I3887"/>
      <c r="J3887"/>
      <c r="K3887"/>
      <c r="L3887"/>
      <c r="M3887"/>
    </row>
    <row r="3888" spans="1:13" ht="16.5">
      <c r="A3888"/>
      <c r="B3888"/>
      <c r="C3888"/>
      <c r="D3888"/>
      <c r="E3888"/>
      <c r="F3888"/>
      <c r="G3888"/>
      <c r="H3888"/>
      <c r="I3888"/>
      <c r="J3888"/>
      <c r="K3888"/>
      <c r="L3888"/>
      <c r="M3888"/>
    </row>
    <row r="3889" spans="1:13" ht="16.5">
      <c r="A3889"/>
      <c r="B3889"/>
      <c r="C3889"/>
      <c r="D3889"/>
      <c r="E3889"/>
      <c r="F3889"/>
      <c r="G3889"/>
      <c r="H3889"/>
      <c r="I3889"/>
      <c r="J3889"/>
      <c r="K3889"/>
      <c r="L3889"/>
      <c r="M3889"/>
    </row>
    <row r="3890" spans="1:13" ht="16.5">
      <c r="A3890"/>
      <c r="B3890"/>
      <c r="C3890"/>
      <c r="D3890"/>
      <c r="E3890"/>
      <c r="F3890"/>
      <c r="G3890"/>
      <c r="H3890"/>
      <c r="I3890"/>
      <c r="J3890"/>
      <c r="K3890"/>
      <c r="L3890"/>
      <c r="M3890"/>
    </row>
    <row r="3891" spans="1:13" ht="16.5">
      <c r="A3891"/>
      <c r="B3891"/>
      <c r="C3891"/>
      <c r="D3891"/>
      <c r="E3891"/>
      <c r="F3891"/>
      <c r="G3891"/>
      <c r="H3891"/>
      <c r="I3891"/>
      <c r="J3891"/>
      <c r="K3891"/>
      <c r="L3891"/>
      <c r="M3891"/>
    </row>
    <row r="3892" spans="1:13" ht="16.5">
      <c r="A3892"/>
      <c r="B3892"/>
      <c r="C3892"/>
      <c r="D3892"/>
      <c r="E3892"/>
      <c r="F3892"/>
      <c r="G3892"/>
      <c r="H3892"/>
      <c r="I3892"/>
      <c r="J3892"/>
      <c r="K3892"/>
      <c r="L3892"/>
      <c r="M3892"/>
    </row>
    <row r="3893" spans="1:13" ht="16.5">
      <c r="A3893"/>
      <c r="B3893"/>
      <c r="C3893"/>
      <c r="D3893"/>
      <c r="E3893"/>
      <c r="F3893"/>
      <c r="G3893"/>
      <c r="H3893"/>
      <c r="I3893"/>
      <c r="J3893"/>
      <c r="K3893"/>
      <c r="L3893"/>
      <c r="M3893"/>
    </row>
    <row r="3894" spans="1:13" ht="16.5">
      <c r="A3894"/>
      <c r="B3894"/>
      <c r="C3894"/>
      <c r="D3894"/>
      <c r="E3894"/>
      <c r="F3894"/>
      <c r="G3894"/>
      <c r="H3894"/>
      <c r="I3894"/>
      <c r="J3894"/>
      <c r="K3894"/>
      <c r="L3894"/>
      <c r="M3894"/>
    </row>
    <row r="3895" spans="1:13" ht="16.5">
      <c r="A3895"/>
      <c r="B3895"/>
      <c r="C3895"/>
      <c r="D3895"/>
      <c r="E3895"/>
      <c r="F3895"/>
      <c r="G3895"/>
      <c r="H3895"/>
      <c r="I3895"/>
      <c r="J3895"/>
      <c r="K3895"/>
      <c r="L3895"/>
      <c r="M3895"/>
    </row>
    <row r="3896" spans="1:13" ht="16.5">
      <c r="A3896"/>
      <c r="B3896"/>
      <c r="C3896"/>
      <c r="D3896"/>
      <c r="E3896"/>
      <c r="F3896"/>
      <c r="G3896"/>
      <c r="H3896"/>
      <c r="I3896"/>
      <c r="J3896"/>
      <c r="K3896"/>
      <c r="L3896"/>
      <c r="M3896"/>
    </row>
    <row r="3897" spans="1:13" ht="16.5">
      <c r="A3897"/>
      <c r="B3897"/>
      <c r="C3897"/>
      <c r="D3897"/>
      <c r="E3897"/>
      <c r="F3897"/>
      <c r="G3897"/>
      <c r="H3897"/>
      <c r="I3897"/>
      <c r="J3897"/>
      <c r="K3897"/>
      <c r="L3897"/>
      <c r="M3897"/>
    </row>
    <row r="3898" spans="1:13" ht="16.5">
      <c r="A3898"/>
      <c r="B3898"/>
      <c r="C3898"/>
      <c r="D3898"/>
      <c r="E3898"/>
      <c r="F3898"/>
      <c r="G3898"/>
      <c r="H3898"/>
      <c r="I3898"/>
      <c r="J3898"/>
      <c r="K3898"/>
      <c r="L3898"/>
      <c r="M3898"/>
    </row>
    <row r="3899" spans="1:13" ht="16.5">
      <c r="A3899"/>
      <c r="B3899"/>
      <c r="C3899"/>
      <c r="D3899"/>
      <c r="E3899"/>
      <c r="F3899"/>
      <c r="G3899"/>
      <c r="H3899"/>
      <c r="I3899"/>
      <c r="J3899"/>
      <c r="K3899"/>
      <c r="L3899"/>
      <c r="M3899"/>
    </row>
    <row r="3900" spans="1:13" ht="16.5">
      <c r="A3900"/>
      <c r="B3900"/>
      <c r="C3900"/>
      <c r="D3900"/>
      <c r="E3900"/>
      <c r="F3900"/>
      <c r="G3900"/>
      <c r="H3900"/>
      <c r="I3900"/>
      <c r="J3900"/>
      <c r="K3900"/>
      <c r="L3900"/>
      <c r="M3900"/>
    </row>
    <row r="3901" spans="1:13" ht="16.5">
      <c r="A3901"/>
      <c r="B3901"/>
      <c r="C3901"/>
      <c r="D3901"/>
      <c r="E3901"/>
      <c r="F3901"/>
      <c r="G3901"/>
      <c r="H3901"/>
      <c r="I3901"/>
      <c r="J3901"/>
      <c r="K3901"/>
      <c r="L3901"/>
      <c r="M3901"/>
    </row>
    <row r="3902" spans="1:13" ht="16.5">
      <c r="A3902"/>
      <c r="B3902"/>
      <c r="C3902"/>
      <c r="D3902"/>
      <c r="E3902"/>
      <c r="F3902"/>
      <c r="G3902"/>
      <c r="H3902"/>
      <c r="I3902"/>
      <c r="J3902"/>
      <c r="K3902"/>
      <c r="L3902"/>
      <c r="M3902"/>
    </row>
    <row r="3903" spans="1:13" ht="16.5">
      <c r="A3903"/>
      <c r="B3903"/>
      <c r="C3903"/>
      <c r="D3903"/>
      <c r="E3903"/>
      <c r="F3903"/>
      <c r="G3903"/>
      <c r="H3903"/>
      <c r="I3903"/>
      <c r="J3903"/>
      <c r="K3903"/>
      <c r="L3903"/>
      <c r="M3903"/>
    </row>
    <row r="3904" spans="1:13" ht="16.5">
      <c r="A3904"/>
      <c r="B3904"/>
      <c r="C3904"/>
      <c r="D3904"/>
      <c r="E3904"/>
      <c r="F3904"/>
      <c r="G3904"/>
      <c r="H3904"/>
      <c r="I3904"/>
      <c r="J3904"/>
      <c r="K3904"/>
      <c r="L3904"/>
      <c r="M3904"/>
    </row>
    <row r="3905" spans="1:13" ht="16.5">
      <c r="A3905"/>
      <c r="B3905"/>
      <c r="C3905"/>
      <c r="D3905"/>
      <c r="E3905"/>
      <c r="F3905"/>
      <c r="G3905"/>
      <c r="H3905"/>
      <c r="I3905"/>
      <c r="J3905"/>
      <c r="K3905"/>
      <c r="L3905"/>
      <c r="M3905"/>
    </row>
    <row r="3906" spans="1:12" ht="16.5">
      <c r="A3906"/>
      <c r="B3906"/>
      <c r="C3906"/>
      <c r="D3906"/>
      <c r="E3906"/>
      <c r="F3906"/>
      <c r="G3906"/>
      <c r="H3906"/>
      <c r="I3906"/>
      <c r="J3906"/>
      <c r="K3906"/>
      <c r="L3906"/>
    </row>
    <row r="3907" spans="1:12" ht="16.5">
      <c r="A3907"/>
      <c r="B3907"/>
      <c r="C3907"/>
      <c r="D3907"/>
      <c r="E3907"/>
      <c r="F3907"/>
      <c r="G3907"/>
      <c r="H3907"/>
      <c r="I3907"/>
      <c r="J3907"/>
      <c r="K3907"/>
      <c r="L3907"/>
    </row>
    <row r="3908" spans="1:12" ht="16.5">
      <c r="A3908"/>
      <c r="B3908"/>
      <c r="C3908"/>
      <c r="D3908"/>
      <c r="E3908"/>
      <c r="F3908"/>
      <c r="G3908"/>
      <c r="H3908"/>
      <c r="I3908"/>
      <c r="J3908"/>
      <c r="K3908"/>
      <c r="L3908"/>
    </row>
    <row r="3909" spans="1:12" ht="16.5">
      <c r="A3909"/>
      <c r="B3909"/>
      <c r="C3909"/>
      <c r="D3909"/>
      <c r="E3909"/>
      <c r="F3909"/>
      <c r="G3909"/>
      <c r="H3909"/>
      <c r="I3909"/>
      <c r="J3909"/>
      <c r="K3909"/>
      <c r="L3909"/>
    </row>
    <row r="3910" spans="1:12" ht="16.5">
      <c r="A3910"/>
      <c r="B3910"/>
      <c r="C3910"/>
      <c r="D3910"/>
      <c r="E3910"/>
      <c r="F3910"/>
      <c r="G3910"/>
      <c r="H3910"/>
      <c r="I3910"/>
      <c r="J3910"/>
      <c r="K3910"/>
      <c r="L3910"/>
    </row>
    <row r="3911" spans="1:12" ht="16.5">
      <c r="A3911"/>
      <c r="B3911"/>
      <c r="C3911"/>
      <c r="D3911"/>
      <c r="E3911"/>
      <c r="F3911"/>
      <c r="G3911"/>
      <c r="H3911"/>
      <c r="I3911"/>
      <c r="J3911"/>
      <c r="K3911"/>
      <c r="L3911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3:O4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3.421875" style="393" customWidth="1"/>
    <col min="2" max="2" width="15.57421875" style="0" customWidth="1"/>
    <col min="3" max="3" width="12.421875" style="0" bestFit="1" customWidth="1"/>
    <col min="4" max="4" width="11.140625" style="0" bestFit="1" customWidth="1"/>
    <col min="5" max="5" width="15.421875" style="0" bestFit="1" customWidth="1"/>
    <col min="6" max="6" width="18.57421875" style="0" bestFit="1" customWidth="1"/>
    <col min="7" max="7" width="13.28125" style="0" bestFit="1" customWidth="1"/>
    <col min="8" max="8" width="14.421875" style="0" bestFit="1" customWidth="1"/>
    <col min="9" max="9" width="15.57421875" style="0" bestFit="1" customWidth="1"/>
    <col min="10" max="10" width="16.8515625" style="0" bestFit="1" customWidth="1"/>
    <col min="11" max="11" width="15.28125" style="0" bestFit="1" customWidth="1"/>
    <col min="12" max="12" width="14.7109375" style="0" bestFit="1" customWidth="1"/>
    <col min="13" max="13" width="15.57421875" style="0" bestFit="1" customWidth="1"/>
    <col min="14" max="14" width="16.8515625" style="0" bestFit="1" customWidth="1"/>
    <col min="15" max="15" width="15.57421875" style="0" bestFit="1" customWidth="1"/>
    <col min="16" max="16" width="16.8515625" style="0" bestFit="1" customWidth="1"/>
    <col min="17" max="17" width="12.28125" style="0" bestFit="1" customWidth="1"/>
    <col min="18" max="18" width="16.8515625" style="0" bestFit="1" customWidth="1"/>
    <col min="19" max="19" width="16.8515625" style="0" customWidth="1"/>
    <col min="20" max="20" width="15.57421875" style="0" customWidth="1"/>
    <col min="21" max="21" width="16.8515625" style="0" bestFit="1" customWidth="1"/>
    <col min="22" max="22" width="20.28125" style="0" customWidth="1"/>
    <col min="23" max="23" width="15.7109375" style="0" customWidth="1"/>
    <col min="24" max="24" width="16.8515625" style="0" customWidth="1"/>
    <col min="25" max="25" width="20.28125" style="0" bestFit="1" customWidth="1"/>
    <col min="26" max="26" width="15.57421875" style="0" bestFit="1" customWidth="1"/>
  </cols>
  <sheetData>
    <row r="3" spans="1:2" ht="14.25">
      <c r="A3" s="392" t="s">
        <v>34</v>
      </c>
      <c r="B3" s="2" t="s">
        <v>22</v>
      </c>
    </row>
    <row r="4" spans="2:15" ht="14.25">
      <c r="B4" t="s">
        <v>19</v>
      </c>
      <c r="F4" t="s">
        <v>97</v>
      </c>
      <c r="G4" t="s">
        <v>17</v>
      </c>
      <c r="J4" t="s">
        <v>98</v>
      </c>
      <c r="K4" t="s">
        <v>108</v>
      </c>
      <c r="L4" t="s">
        <v>112</v>
      </c>
      <c r="M4" t="s">
        <v>91</v>
      </c>
      <c r="N4" t="s">
        <v>149</v>
      </c>
      <c r="O4" t="s">
        <v>21</v>
      </c>
    </row>
    <row r="5" spans="1:13" ht="14.25">
      <c r="A5" s="392" t="s">
        <v>20</v>
      </c>
      <c r="B5" t="s">
        <v>106</v>
      </c>
      <c r="C5" t="s">
        <v>3</v>
      </c>
      <c r="D5" t="s">
        <v>71</v>
      </c>
      <c r="E5" t="s">
        <v>4</v>
      </c>
      <c r="G5" t="s">
        <v>113</v>
      </c>
      <c r="H5" t="s">
        <v>2</v>
      </c>
      <c r="I5" t="s">
        <v>1</v>
      </c>
      <c r="K5" t="s">
        <v>94</v>
      </c>
      <c r="M5" t="s">
        <v>92</v>
      </c>
    </row>
    <row r="6" spans="1:15" ht="14.25">
      <c r="A6" s="381" t="s">
        <v>14</v>
      </c>
      <c r="B6" s="143">
        <v>5050</v>
      </c>
      <c r="C6" s="143"/>
      <c r="D6" s="143"/>
      <c r="E6" s="143"/>
      <c r="F6" s="143">
        <v>5050</v>
      </c>
      <c r="G6" s="143"/>
      <c r="H6" s="143">
        <v>790990</v>
      </c>
      <c r="I6" s="143">
        <v>2663490</v>
      </c>
      <c r="J6" s="143">
        <v>3454480</v>
      </c>
      <c r="K6" s="143"/>
      <c r="L6" s="143"/>
      <c r="M6" s="143"/>
      <c r="N6" s="143"/>
      <c r="O6" s="143">
        <v>3459530</v>
      </c>
    </row>
    <row r="7" spans="1:15" ht="28.5">
      <c r="A7" s="381" t="s">
        <v>13</v>
      </c>
      <c r="B7" s="143">
        <v>5050</v>
      </c>
      <c r="C7" s="143"/>
      <c r="D7" s="143"/>
      <c r="E7" s="143"/>
      <c r="F7" s="143">
        <v>5050</v>
      </c>
      <c r="G7" s="143"/>
      <c r="H7" s="143"/>
      <c r="I7" s="143"/>
      <c r="J7" s="143"/>
      <c r="K7" s="143"/>
      <c r="L7" s="143"/>
      <c r="M7" s="143"/>
      <c r="N7" s="143"/>
      <c r="O7" s="143">
        <v>5050</v>
      </c>
    </row>
    <row r="8" spans="1:15" ht="28.5">
      <c r="A8" s="381" t="s">
        <v>209</v>
      </c>
      <c r="B8" s="143"/>
      <c r="C8" s="143"/>
      <c r="D8" s="143"/>
      <c r="E8" s="143"/>
      <c r="F8" s="143"/>
      <c r="G8" s="143"/>
      <c r="H8" s="143">
        <v>790990</v>
      </c>
      <c r="I8" s="143">
        <v>2663490</v>
      </c>
      <c r="J8" s="143">
        <v>3454480</v>
      </c>
      <c r="K8" s="143"/>
      <c r="L8" s="143"/>
      <c r="M8" s="143"/>
      <c r="N8" s="143"/>
      <c r="O8" s="143">
        <v>3454480</v>
      </c>
    </row>
    <row r="9" spans="1:15" ht="14.25">
      <c r="A9" s="381" t="s">
        <v>8</v>
      </c>
      <c r="B9" s="143"/>
      <c r="C9" s="143"/>
      <c r="D9" s="143"/>
      <c r="E9" s="143"/>
      <c r="F9" s="143"/>
      <c r="G9" s="143"/>
      <c r="H9" s="143"/>
      <c r="I9" s="143">
        <v>103200</v>
      </c>
      <c r="J9" s="143">
        <v>103200</v>
      </c>
      <c r="K9" s="143"/>
      <c r="L9" s="143"/>
      <c r="M9" s="143"/>
      <c r="N9" s="143"/>
      <c r="O9" s="143">
        <v>103200</v>
      </c>
    </row>
    <row r="10" spans="1:15" ht="28.5">
      <c r="A10" s="381" t="s">
        <v>209</v>
      </c>
      <c r="B10" s="143"/>
      <c r="C10" s="143"/>
      <c r="D10" s="143"/>
      <c r="E10" s="143"/>
      <c r="F10" s="143"/>
      <c r="G10" s="143"/>
      <c r="H10" s="143"/>
      <c r="I10" s="143">
        <v>103200</v>
      </c>
      <c r="J10" s="143">
        <v>103200</v>
      </c>
      <c r="K10" s="143"/>
      <c r="L10" s="143"/>
      <c r="M10" s="143"/>
      <c r="N10" s="143"/>
      <c r="O10" s="143">
        <v>103200</v>
      </c>
    </row>
    <row r="11" spans="1:15" ht="14.25">
      <c r="A11" s="381" t="s">
        <v>9</v>
      </c>
      <c r="B11" s="143"/>
      <c r="C11" s="143"/>
      <c r="D11" s="143">
        <v>2700</v>
      </c>
      <c r="E11" s="143"/>
      <c r="F11" s="143">
        <v>2700</v>
      </c>
      <c r="G11" s="143">
        <v>52920</v>
      </c>
      <c r="H11" s="143"/>
      <c r="I11" s="143">
        <v>223860</v>
      </c>
      <c r="J11" s="143">
        <v>276780</v>
      </c>
      <c r="K11" s="143"/>
      <c r="L11" s="143"/>
      <c r="M11" s="143"/>
      <c r="N11" s="143"/>
      <c r="O11" s="143">
        <v>279480</v>
      </c>
    </row>
    <row r="12" spans="1:15" ht="14.25">
      <c r="A12" s="381" t="s">
        <v>23</v>
      </c>
      <c r="B12" s="143"/>
      <c r="C12" s="143"/>
      <c r="D12" s="143">
        <v>2700</v>
      </c>
      <c r="E12" s="143"/>
      <c r="F12" s="143">
        <v>2700</v>
      </c>
      <c r="G12" s="143"/>
      <c r="H12" s="143"/>
      <c r="I12" s="143"/>
      <c r="J12" s="143"/>
      <c r="K12" s="143"/>
      <c r="L12" s="143"/>
      <c r="M12" s="143"/>
      <c r="N12" s="143"/>
      <c r="O12" s="143">
        <v>2700</v>
      </c>
    </row>
    <row r="13" spans="1:15" ht="28.5">
      <c r="A13" s="381" t="s">
        <v>209</v>
      </c>
      <c r="B13" s="143"/>
      <c r="C13" s="143"/>
      <c r="D13" s="143"/>
      <c r="E13" s="143"/>
      <c r="F13" s="143"/>
      <c r="G13" s="143">
        <v>52920</v>
      </c>
      <c r="H13" s="143"/>
      <c r="I13" s="143">
        <v>223860</v>
      </c>
      <c r="J13" s="143">
        <v>276780</v>
      </c>
      <c r="K13" s="143"/>
      <c r="L13" s="143"/>
      <c r="M13" s="143"/>
      <c r="N13" s="143"/>
      <c r="O13" s="143">
        <v>276780</v>
      </c>
    </row>
    <row r="14" spans="1:15" ht="14.25">
      <c r="A14" s="381" t="s">
        <v>18</v>
      </c>
      <c r="B14" s="143"/>
      <c r="C14" s="143"/>
      <c r="D14" s="143"/>
      <c r="E14" s="143"/>
      <c r="F14" s="143"/>
      <c r="G14" s="143"/>
      <c r="H14" s="143"/>
      <c r="I14" s="143">
        <v>170180</v>
      </c>
      <c r="J14" s="143">
        <v>170180</v>
      </c>
      <c r="K14" s="143"/>
      <c r="L14" s="143"/>
      <c r="M14" s="143"/>
      <c r="N14" s="143"/>
      <c r="O14" s="143">
        <v>170180</v>
      </c>
    </row>
    <row r="15" spans="1:15" ht="28.5">
      <c r="A15" s="381" t="s">
        <v>209</v>
      </c>
      <c r="B15" s="143"/>
      <c r="C15" s="143"/>
      <c r="D15" s="143"/>
      <c r="E15" s="143"/>
      <c r="F15" s="143"/>
      <c r="G15" s="143"/>
      <c r="H15" s="143"/>
      <c r="I15" s="143">
        <v>170180</v>
      </c>
      <c r="J15" s="143">
        <v>170180</v>
      </c>
      <c r="K15" s="143"/>
      <c r="L15" s="143"/>
      <c r="M15" s="143"/>
      <c r="N15" s="143"/>
      <c r="O15" s="143">
        <v>170180</v>
      </c>
    </row>
    <row r="16" spans="1:15" ht="14.25">
      <c r="A16" s="381" t="s">
        <v>6</v>
      </c>
      <c r="B16" s="143"/>
      <c r="C16" s="143">
        <v>1600</v>
      </c>
      <c r="D16" s="143"/>
      <c r="E16" s="143"/>
      <c r="F16" s="143">
        <v>1600</v>
      </c>
      <c r="G16" s="143">
        <v>16885</v>
      </c>
      <c r="H16" s="143">
        <v>75610</v>
      </c>
      <c r="I16" s="143">
        <v>2002460</v>
      </c>
      <c r="J16" s="143">
        <v>2094955</v>
      </c>
      <c r="K16" s="143"/>
      <c r="L16" s="143"/>
      <c r="M16" s="143"/>
      <c r="N16" s="143"/>
      <c r="O16" s="143">
        <v>2096555</v>
      </c>
    </row>
    <row r="17" spans="1:15" ht="14.25">
      <c r="A17" s="381" t="s">
        <v>5</v>
      </c>
      <c r="B17" s="143"/>
      <c r="C17" s="143">
        <v>1600</v>
      </c>
      <c r="D17" s="143"/>
      <c r="E17" s="143"/>
      <c r="F17" s="143">
        <v>1600</v>
      </c>
      <c r="G17" s="143"/>
      <c r="H17" s="143"/>
      <c r="I17" s="143"/>
      <c r="J17" s="143"/>
      <c r="K17" s="143"/>
      <c r="L17" s="143"/>
      <c r="M17" s="143"/>
      <c r="N17" s="143"/>
      <c r="O17" s="143">
        <v>1600</v>
      </c>
    </row>
    <row r="18" spans="1:15" ht="28.5">
      <c r="A18" s="381" t="s">
        <v>209</v>
      </c>
      <c r="B18" s="143"/>
      <c r="C18" s="143"/>
      <c r="D18" s="143"/>
      <c r="E18" s="143"/>
      <c r="F18" s="143"/>
      <c r="G18" s="143">
        <v>16885</v>
      </c>
      <c r="H18" s="143">
        <v>75610</v>
      </c>
      <c r="I18" s="143">
        <v>2002460</v>
      </c>
      <c r="J18" s="143">
        <v>2094955</v>
      </c>
      <c r="K18" s="143"/>
      <c r="L18" s="143"/>
      <c r="M18" s="143"/>
      <c r="N18" s="143"/>
      <c r="O18" s="143">
        <v>2094955</v>
      </c>
    </row>
    <row r="19" spans="1:15" ht="14.25">
      <c r="A19" s="381" t="s">
        <v>10</v>
      </c>
      <c r="B19" s="143"/>
      <c r="C19" s="143"/>
      <c r="D19" s="143">
        <v>9560</v>
      </c>
      <c r="E19" s="143"/>
      <c r="F19" s="143">
        <v>9560</v>
      </c>
      <c r="G19" s="143"/>
      <c r="H19" s="143"/>
      <c r="I19" s="143">
        <v>333997.41</v>
      </c>
      <c r="J19" s="143">
        <v>333997.41</v>
      </c>
      <c r="K19" s="143"/>
      <c r="L19" s="143"/>
      <c r="M19" s="143"/>
      <c r="N19" s="143"/>
      <c r="O19" s="143">
        <v>343557.41</v>
      </c>
    </row>
    <row r="20" spans="1:15" ht="14.25">
      <c r="A20" s="381" t="s">
        <v>23</v>
      </c>
      <c r="B20" s="143"/>
      <c r="C20" s="143"/>
      <c r="D20" s="143">
        <v>9560</v>
      </c>
      <c r="E20" s="143"/>
      <c r="F20" s="143">
        <v>9560</v>
      </c>
      <c r="G20" s="143"/>
      <c r="H20" s="143"/>
      <c r="I20" s="143"/>
      <c r="J20" s="143"/>
      <c r="K20" s="143"/>
      <c r="L20" s="143"/>
      <c r="M20" s="143"/>
      <c r="N20" s="143"/>
      <c r="O20" s="143">
        <v>9560</v>
      </c>
    </row>
    <row r="21" spans="1:15" ht="28.5">
      <c r="A21" s="381" t="s">
        <v>209</v>
      </c>
      <c r="B21" s="143"/>
      <c r="C21" s="143"/>
      <c r="D21" s="143"/>
      <c r="E21" s="143"/>
      <c r="F21" s="143"/>
      <c r="G21" s="143"/>
      <c r="H21" s="143"/>
      <c r="I21" s="143">
        <v>333997.41</v>
      </c>
      <c r="J21" s="143">
        <v>333997.41</v>
      </c>
      <c r="K21" s="143"/>
      <c r="L21" s="143"/>
      <c r="M21" s="143"/>
      <c r="N21" s="143"/>
      <c r="O21" s="143">
        <v>333997.41</v>
      </c>
    </row>
    <row r="22" spans="1:15" ht="14.25">
      <c r="A22" s="381" t="s">
        <v>87</v>
      </c>
      <c r="B22" s="143">
        <v>5816</v>
      </c>
      <c r="C22" s="143">
        <v>600</v>
      </c>
      <c r="D22" s="143"/>
      <c r="E22" s="143"/>
      <c r="F22" s="143">
        <v>6416</v>
      </c>
      <c r="G22" s="143"/>
      <c r="H22" s="143">
        <v>22980</v>
      </c>
      <c r="I22" s="143">
        <v>26900</v>
      </c>
      <c r="J22" s="143">
        <v>49880</v>
      </c>
      <c r="K22" s="143"/>
      <c r="L22" s="143"/>
      <c r="M22" s="143"/>
      <c r="N22" s="143"/>
      <c r="O22" s="143">
        <v>56296</v>
      </c>
    </row>
    <row r="23" spans="1:15" ht="14.25">
      <c r="A23" s="381" t="s">
        <v>5</v>
      </c>
      <c r="B23" s="143">
        <v>5816</v>
      </c>
      <c r="C23" s="143">
        <v>600</v>
      </c>
      <c r="D23" s="143"/>
      <c r="E23" s="143"/>
      <c r="F23" s="143">
        <v>6416</v>
      </c>
      <c r="G23" s="143"/>
      <c r="H23" s="143"/>
      <c r="I23" s="143"/>
      <c r="J23" s="143"/>
      <c r="K23" s="143"/>
      <c r="L23" s="143"/>
      <c r="M23" s="143"/>
      <c r="N23" s="143"/>
      <c r="O23" s="143">
        <v>6416</v>
      </c>
    </row>
    <row r="24" spans="1:15" ht="28.5">
      <c r="A24" s="381" t="s">
        <v>209</v>
      </c>
      <c r="B24" s="143"/>
      <c r="C24" s="143"/>
      <c r="D24" s="143"/>
      <c r="E24" s="143"/>
      <c r="F24" s="143"/>
      <c r="G24" s="143"/>
      <c r="H24" s="143">
        <v>22980</v>
      </c>
      <c r="I24" s="143">
        <v>26900</v>
      </c>
      <c r="J24" s="143">
        <v>49880</v>
      </c>
      <c r="K24" s="143"/>
      <c r="L24" s="143"/>
      <c r="M24" s="143"/>
      <c r="N24" s="143"/>
      <c r="O24" s="143">
        <v>49880</v>
      </c>
    </row>
    <row r="25" spans="1:15" ht="14.25">
      <c r="A25" s="381" t="s">
        <v>15</v>
      </c>
      <c r="B25" s="143">
        <v>8952</v>
      </c>
      <c r="C25" s="143"/>
      <c r="D25" s="143">
        <v>30996</v>
      </c>
      <c r="E25" s="143"/>
      <c r="F25" s="143">
        <v>39948</v>
      </c>
      <c r="G25" s="143"/>
      <c r="H25" s="143">
        <v>184040</v>
      </c>
      <c r="I25" s="143">
        <v>4134880</v>
      </c>
      <c r="J25" s="143">
        <v>4318920</v>
      </c>
      <c r="K25" s="143"/>
      <c r="L25" s="143"/>
      <c r="M25" s="143"/>
      <c r="N25" s="143"/>
      <c r="O25" s="143">
        <v>4358868</v>
      </c>
    </row>
    <row r="26" spans="1:15" ht="28.5">
      <c r="A26" s="381" t="s">
        <v>13</v>
      </c>
      <c r="B26" s="143">
        <v>8952</v>
      </c>
      <c r="C26" s="143"/>
      <c r="D26" s="143">
        <v>30996</v>
      </c>
      <c r="E26" s="143"/>
      <c r="F26" s="143">
        <v>39948</v>
      </c>
      <c r="G26" s="143"/>
      <c r="H26" s="143"/>
      <c r="I26" s="143"/>
      <c r="J26" s="143"/>
      <c r="K26" s="143"/>
      <c r="L26" s="143"/>
      <c r="M26" s="143"/>
      <c r="N26" s="143"/>
      <c r="O26" s="143">
        <v>39948</v>
      </c>
    </row>
    <row r="27" spans="1:15" ht="28.5">
      <c r="A27" s="381" t="s">
        <v>209</v>
      </c>
      <c r="B27" s="143"/>
      <c r="C27" s="143"/>
      <c r="D27" s="143"/>
      <c r="E27" s="143"/>
      <c r="F27" s="143"/>
      <c r="G27" s="143"/>
      <c r="H27" s="143">
        <v>184040</v>
      </c>
      <c r="I27" s="143">
        <v>4134880</v>
      </c>
      <c r="J27" s="143">
        <v>4318920</v>
      </c>
      <c r="K27" s="143"/>
      <c r="L27" s="143"/>
      <c r="M27" s="143"/>
      <c r="N27" s="143"/>
      <c r="O27" s="143">
        <v>4318920</v>
      </c>
    </row>
    <row r="28" spans="1:15" ht="14.25">
      <c r="A28" s="381" t="s">
        <v>16</v>
      </c>
      <c r="B28" s="143"/>
      <c r="C28" s="143"/>
      <c r="D28" s="143"/>
      <c r="E28" s="143"/>
      <c r="F28" s="143"/>
      <c r="G28" s="143"/>
      <c r="H28" s="143">
        <v>258102.26</v>
      </c>
      <c r="I28" s="143">
        <v>2298300</v>
      </c>
      <c r="J28" s="143">
        <v>2556402.26</v>
      </c>
      <c r="K28" s="143"/>
      <c r="L28" s="143"/>
      <c r="M28" s="143"/>
      <c r="N28" s="143"/>
      <c r="O28" s="143">
        <v>2556402.26</v>
      </c>
    </row>
    <row r="29" spans="1:15" ht="28.5">
      <c r="A29" s="381" t="s">
        <v>209</v>
      </c>
      <c r="B29" s="143"/>
      <c r="C29" s="143"/>
      <c r="D29" s="143"/>
      <c r="E29" s="143"/>
      <c r="F29" s="143"/>
      <c r="G29" s="143"/>
      <c r="H29" s="143">
        <v>258102.26</v>
      </c>
      <c r="I29" s="143">
        <v>2298300</v>
      </c>
      <c r="J29" s="143">
        <v>2556402.26</v>
      </c>
      <c r="K29" s="143"/>
      <c r="L29" s="143"/>
      <c r="M29" s="143"/>
      <c r="N29" s="143"/>
      <c r="O29" s="143">
        <v>2556402.26</v>
      </c>
    </row>
    <row r="30" spans="1:15" ht="14.25">
      <c r="A30" s="381" t="s">
        <v>56</v>
      </c>
      <c r="B30" s="143"/>
      <c r="C30" s="143"/>
      <c r="D30" s="143"/>
      <c r="E30" s="143"/>
      <c r="F30" s="143"/>
      <c r="G30" s="143"/>
      <c r="H30" s="143"/>
      <c r="I30" s="143">
        <v>128340</v>
      </c>
      <c r="J30" s="143">
        <v>128340</v>
      </c>
      <c r="K30" s="143"/>
      <c r="L30" s="143"/>
      <c r="M30" s="143"/>
      <c r="N30" s="143"/>
      <c r="O30" s="143">
        <v>128340</v>
      </c>
    </row>
    <row r="31" spans="1:15" ht="28.5">
      <c r="A31" s="381" t="s">
        <v>209</v>
      </c>
      <c r="B31" s="143"/>
      <c r="C31" s="143"/>
      <c r="D31" s="143"/>
      <c r="E31" s="143"/>
      <c r="F31" s="143"/>
      <c r="G31" s="143"/>
      <c r="H31" s="143"/>
      <c r="I31" s="143">
        <v>128340</v>
      </c>
      <c r="J31" s="143">
        <v>128340</v>
      </c>
      <c r="K31" s="143"/>
      <c r="L31" s="143"/>
      <c r="M31" s="143"/>
      <c r="N31" s="143"/>
      <c r="O31" s="143">
        <v>128340</v>
      </c>
    </row>
    <row r="32" spans="1:15" ht="14.25">
      <c r="A32" s="381" t="s">
        <v>11</v>
      </c>
      <c r="B32" s="143"/>
      <c r="C32" s="143"/>
      <c r="D32" s="143"/>
      <c r="E32" s="143"/>
      <c r="F32" s="143"/>
      <c r="G32" s="143"/>
      <c r="H32" s="143">
        <v>58990</v>
      </c>
      <c r="I32" s="143">
        <v>1519840</v>
      </c>
      <c r="J32" s="143">
        <v>1578830</v>
      </c>
      <c r="K32" s="143"/>
      <c r="L32" s="143"/>
      <c r="M32" s="143"/>
      <c r="N32" s="143"/>
      <c r="O32" s="143">
        <v>1578830</v>
      </c>
    </row>
    <row r="33" spans="1:15" ht="28.5">
      <c r="A33" s="381" t="s">
        <v>209</v>
      </c>
      <c r="B33" s="143"/>
      <c r="C33" s="143"/>
      <c r="D33" s="143"/>
      <c r="E33" s="143"/>
      <c r="F33" s="143"/>
      <c r="G33" s="143"/>
      <c r="H33" s="143">
        <v>58990</v>
      </c>
      <c r="I33" s="143">
        <v>1519840</v>
      </c>
      <c r="J33" s="143">
        <v>1578830</v>
      </c>
      <c r="K33" s="143"/>
      <c r="L33" s="143"/>
      <c r="M33" s="143"/>
      <c r="N33" s="143"/>
      <c r="O33" s="143">
        <v>1578830</v>
      </c>
    </row>
    <row r="34" spans="1:15" ht="14.25">
      <c r="A34" s="381" t="s">
        <v>88</v>
      </c>
      <c r="B34" s="143"/>
      <c r="C34" s="143"/>
      <c r="D34" s="143"/>
      <c r="E34" s="143"/>
      <c r="F34" s="143"/>
      <c r="G34" s="143"/>
      <c r="H34" s="143"/>
      <c r="I34" s="143">
        <v>150830</v>
      </c>
      <c r="J34" s="143">
        <v>150830</v>
      </c>
      <c r="K34" s="143"/>
      <c r="L34" s="143"/>
      <c r="M34" s="143"/>
      <c r="N34" s="143"/>
      <c r="O34" s="143">
        <v>150830</v>
      </c>
    </row>
    <row r="35" spans="1:15" ht="28.5">
      <c r="A35" s="381" t="s">
        <v>209</v>
      </c>
      <c r="B35" s="143"/>
      <c r="C35" s="143"/>
      <c r="D35" s="143"/>
      <c r="E35" s="143"/>
      <c r="F35" s="143"/>
      <c r="G35" s="143"/>
      <c r="H35" s="143"/>
      <c r="I35" s="143">
        <v>150830</v>
      </c>
      <c r="J35" s="143">
        <v>150830</v>
      </c>
      <c r="K35" s="143"/>
      <c r="L35" s="143"/>
      <c r="M35" s="143"/>
      <c r="N35" s="143"/>
      <c r="O35" s="143">
        <v>150830</v>
      </c>
    </row>
    <row r="36" spans="1:15" ht="14.25">
      <c r="A36" s="381" t="s">
        <v>89</v>
      </c>
      <c r="B36" s="143"/>
      <c r="C36" s="143"/>
      <c r="D36" s="143"/>
      <c r="E36" s="143"/>
      <c r="F36" s="143"/>
      <c r="G36" s="143"/>
      <c r="H36" s="143">
        <v>164690</v>
      </c>
      <c r="I36" s="143">
        <v>672440</v>
      </c>
      <c r="J36" s="143">
        <v>837130</v>
      </c>
      <c r="K36" s="143"/>
      <c r="L36" s="143"/>
      <c r="M36" s="143"/>
      <c r="N36" s="143"/>
      <c r="O36" s="143">
        <v>837130</v>
      </c>
    </row>
    <row r="37" spans="1:15" ht="28.5">
      <c r="A37" s="381" t="s">
        <v>209</v>
      </c>
      <c r="B37" s="143"/>
      <c r="C37" s="143"/>
      <c r="D37" s="143"/>
      <c r="E37" s="143"/>
      <c r="F37" s="143"/>
      <c r="G37" s="143"/>
      <c r="H37" s="143">
        <v>164690</v>
      </c>
      <c r="I37" s="143">
        <v>672440</v>
      </c>
      <c r="J37" s="143">
        <v>837130</v>
      </c>
      <c r="K37" s="143"/>
      <c r="L37" s="143"/>
      <c r="M37" s="143"/>
      <c r="N37" s="143"/>
      <c r="O37" s="143">
        <v>837130</v>
      </c>
    </row>
    <row r="38" spans="1:15" ht="14.25">
      <c r="A38" s="381" t="s">
        <v>7</v>
      </c>
      <c r="B38" s="143">
        <v>2250</v>
      </c>
      <c r="C38" s="143">
        <v>311466.67</v>
      </c>
      <c r="D38" s="143">
        <v>32604.1</v>
      </c>
      <c r="E38" s="143">
        <v>5759.35</v>
      </c>
      <c r="F38" s="143">
        <v>352080.12</v>
      </c>
      <c r="G38" s="143">
        <v>33770</v>
      </c>
      <c r="H38" s="143">
        <v>593960</v>
      </c>
      <c r="I38" s="143">
        <v>2628000</v>
      </c>
      <c r="J38" s="143">
        <v>3255730</v>
      </c>
      <c r="K38" s="143">
        <v>6403678.77</v>
      </c>
      <c r="L38" s="143">
        <v>6403678.77</v>
      </c>
      <c r="M38" s="143">
        <v>61141200</v>
      </c>
      <c r="N38" s="143">
        <v>61141200</v>
      </c>
      <c r="O38" s="143">
        <v>71152688.89</v>
      </c>
    </row>
    <row r="39" spans="1:15" ht="28.5">
      <c r="A39" s="381" t="s">
        <v>13</v>
      </c>
      <c r="B39" s="143"/>
      <c r="C39" s="143"/>
      <c r="D39" s="143"/>
      <c r="E39" s="143">
        <v>5759.35</v>
      </c>
      <c r="F39" s="143">
        <v>5759.35</v>
      </c>
      <c r="G39" s="143"/>
      <c r="H39" s="143"/>
      <c r="I39" s="143"/>
      <c r="J39" s="143"/>
      <c r="K39" s="143">
        <v>6403678.77</v>
      </c>
      <c r="L39" s="143">
        <v>6403678.77</v>
      </c>
      <c r="M39" s="143"/>
      <c r="N39" s="143"/>
      <c r="O39" s="143">
        <v>6409438.119999999</v>
      </c>
    </row>
    <row r="40" spans="1:15" ht="14.25">
      <c r="A40" s="381" t="s">
        <v>5</v>
      </c>
      <c r="B40" s="143"/>
      <c r="C40" s="143"/>
      <c r="D40" s="143">
        <v>32604.1</v>
      </c>
      <c r="E40" s="143"/>
      <c r="F40" s="143">
        <v>32604.1</v>
      </c>
      <c r="G40" s="143"/>
      <c r="H40" s="143"/>
      <c r="I40" s="143"/>
      <c r="J40" s="143"/>
      <c r="K40" s="143"/>
      <c r="L40" s="143"/>
      <c r="M40" s="143"/>
      <c r="N40" s="143"/>
      <c r="O40" s="143">
        <v>32604.1</v>
      </c>
    </row>
    <row r="41" spans="1:15" ht="28.5">
      <c r="A41" s="381" t="s">
        <v>209</v>
      </c>
      <c r="B41" s="143">
        <v>2250</v>
      </c>
      <c r="C41" s="143">
        <v>311466.67</v>
      </c>
      <c r="D41" s="143"/>
      <c r="E41" s="143"/>
      <c r="F41" s="143">
        <v>313716.67</v>
      </c>
      <c r="G41" s="143">
        <v>33770</v>
      </c>
      <c r="H41" s="143">
        <v>593960</v>
      </c>
      <c r="I41" s="143">
        <v>2628000</v>
      </c>
      <c r="J41" s="143">
        <v>3255730</v>
      </c>
      <c r="K41" s="143"/>
      <c r="L41" s="143"/>
      <c r="M41" s="143">
        <v>61141200</v>
      </c>
      <c r="N41" s="143">
        <v>61141200</v>
      </c>
      <c r="O41" s="143">
        <v>64710646.67</v>
      </c>
    </row>
    <row r="42" spans="1:15" ht="14.25">
      <c r="A42" s="381" t="s">
        <v>21</v>
      </c>
      <c r="B42" s="143">
        <v>22068</v>
      </c>
      <c r="C42" s="143">
        <v>313666.67</v>
      </c>
      <c r="D42" s="143">
        <v>75860.1</v>
      </c>
      <c r="E42" s="143">
        <v>5759.35</v>
      </c>
      <c r="F42" s="143">
        <v>417354.12</v>
      </c>
      <c r="G42" s="143">
        <v>103575</v>
      </c>
      <c r="H42" s="143">
        <v>2149362.26</v>
      </c>
      <c r="I42" s="143">
        <v>17056717.41</v>
      </c>
      <c r="J42" s="143">
        <v>19309654.67</v>
      </c>
      <c r="K42" s="143">
        <v>6403678.77</v>
      </c>
      <c r="L42" s="143">
        <v>6403678.77</v>
      </c>
      <c r="M42" s="143">
        <v>61141200</v>
      </c>
      <c r="N42" s="143">
        <v>61141200</v>
      </c>
      <c r="O42" s="143">
        <v>87271887.56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O3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19.57421875" style="266" customWidth="1"/>
    <col min="2" max="2" width="8.57421875" style="180" bestFit="1" customWidth="1"/>
    <col min="3" max="3" width="8.00390625" style="180" bestFit="1" customWidth="1"/>
    <col min="4" max="4" width="8.421875" style="180" bestFit="1" customWidth="1"/>
    <col min="5" max="5" width="11.140625" style="180" bestFit="1" customWidth="1"/>
    <col min="6" max="6" width="7.7109375" style="180" bestFit="1" customWidth="1"/>
    <col min="7" max="8" width="6.421875" style="180" bestFit="1" customWidth="1"/>
    <col min="9" max="9" width="10.140625" style="180" bestFit="1" customWidth="1"/>
    <col min="10" max="10" width="12.28125" style="180" bestFit="1" customWidth="1"/>
    <col min="11" max="11" width="10.140625" style="180" bestFit="1" customWidth="1"/>
    <col min="12" max="12" width="10.00390625" style="180" bestFit="1" customWidth="1"/>
    <col min="13" max="13" width="10.57421875" style="180" bestFit="1" customWidth="1"/>
    <col min="14" max="14" width="11.421875" style="180" bestFit="1" customWidth="1"/>
    <col min="15" max="15" width="9.00390625" style="180" bestFit="1" customWidth="1"/>
    <col min="16" max="16" width="9.00390625" style="180" customWidth="1"/>
    <col min="17" max="16384" width="9.00390625" style="315" customWidth="1"/>
  </cols>
  <sheetData>
    <row r="1" spans="1:15" ht="16.5">
      <c r="A1" s="408" t="s">
        <v>26</v>
      </c>
      <c r="B1" s="407" t="s">
        <v>17</v>
      </c>
      <c r="C1" s="407"/>
      <c r="D1" s="407"/>
      <c r="E1" s="409" t="s">
        <v>98</v>
      </c>
      <c r="F1" s="407" t="s">
        <v>19</v>
      </c>
      <c r="G1" s="407"/>
      <c r="H1" s="407"/>
      <c r="I1" s="407"/>
      <c r="J1" s="409" t="s">
        <v>97</v>
      </c>
      <c r="K1" s="371" t="s">
        <v>108</v>
      </c>
      <c r="L1" s="409" t="s">
        <v>112</v>
      </c>
      <c r="M1" s="371" t="s">
        <v>91</v>
      </c>
      <c r="N1" s="409" t="s">
        <v>149</v>
      </c>
      <c r="O1" s="409" t="s">
        <v>21</v>
      </c>
    </row>
    <row r="2" spans="1:15" ht="16.5">
      <c r="A2" s="408"/>
      <c r="B2" s="390" t="s">
        <v>1</v>
      </c>
      <c r="C2" s="390" t="s">
        <v>2</v>
      </c>
      <c r="D2" s="390" t="s">
        <v>113</v>
      </c>
      <c r="E2" s="410"/>
      <c r="F2" s="371" t="s">
        <v>3</v>
      </c>
      <c r="G2" s="371" t="s">
        <v>106</v>
      </c>
      <c r="H2" s="371" t="s">
        <v>71</v>
      </c>
      <c r="I2" s="371" t="s">
        <v>4</v>
      </c>
      <c r="J2" s="410"/>
      <c r="K2" s="390" t="s">
        <v>94</v>
      </c>
      <c r="L2" s="410"/>
      <c r="M2" s="371" t="s">
        <v>92</v>
      </c>
      <c r="N2" s="410"/>
      <c r="O2" s="410"/>
    </row>
    <row r="3" spans="1:15" ht="18.75">
      <c r="A3" s="160" t="s">
        <v>14</v>
      </c>
      <c r="B3" s="394">
        <v>2663490</v>
      </c>
      <c r="C3" s="394">
        <v>790990</v>
      </c>
      <c r="D3" s="394"/>
      <c r="E3" s="394">
        <v>3454480</v>
      </c>
      <c r="F3" s="394"/>
      <c r="G3" s="394">
        <v>5050</v>
      </c>
      <c r="H3" s="394"/>
      <c r="I3" s="394"/>
      <c r="J3" s="394">
        <v>5050</v>
      </c>
      <c r="K3" s="394"/>
      <c r="L3" s="394"/>
      <c r="M3" s="394"/>
      <c r="N3" s="394"/>
      <c r="O3" s="394">
        <v>3459530</v>
      </c>
    </row>
    <row r="4" spans="1:15" ht="33">
      <c r="A4" s="152" t="s">
        <v>13</v>
      </c>
      <c r="B4" s="156"/>
      <c r="C4" s="156"/>
      <c r="D4" s="156"/>
      <c r="E4" s="156"/>
      <c r="F4" s="156"/>
      <c r="G4" s="156">
        <v>5050</v>
      </c>
      <c r="H4" s="156"/>
      <c r="I4" s="156"/>
      <c r="J4" s="156">
        <v>5050</v>
      </c>
      <c r="K4" s="156"/>
      <c r="L4" s="156"/>
      <c r="M4" s="156"/>
      <c r="N4" s="156"/>
      <c r="O4" s="156">
        <v>5050</v>
      </c>
    </row>
    <row r="5" spans="1:15" ht="49.5">
      <c r="A5" s="155" t="s">
        <v>209</v>
      </c>
      <c r="B5" s="157">
        <v>2663490</v>
      </c>
      <c r="C5" s="157">
        <v>790990</v>
      </c>
      <c r="D5" s="157"/>
      <c r="E5" s="157">
        <v>3454480</v>
      </c>
      <c r="F5" s="157"/>
      <c r="G5" s="157"/>
      <c r="H5" s="157"/>
      <c r="I5" s="157"/>
      <c r="J5" s="157"/>
      <c r="K5" s="157"/>
      <c r="L5" s="157"/>
      <c r="M5" s="157"/>
      <c r="N5" s="157"/>
      <c r="O5" s="157">
        <v>3454480</v>
      </c>
    </row>
    <row r="6" spans="1:15" ht="18.75">
      <c r="A6" s="160" t="s">
        <v>8</v>
      </c>
      <c r="B6" s="394">
        <v>103200</v>
      </c>
      <c r="C6" s="394"/>
      <c r="D6" s="394"/>
      <c r="E6" s="394">
        <v>103200</v>
      </c>
      <c r="F6" s="394"/>
      <c r="G6" s="394"/>
      <c r="H6" s="394"/>
      <c r="I6" s="394"/>
      <c r="J6" s="394"/>
      <c r="K6" s="394"/>
      <c r="L6" s="394"/>
      <c r="M6" s="394"/>
      <c r="N6" s="394"/>
      <c r="O6" s="394">
        <v>103200</v>
      </c>
    </row>
    <row r="7" spans="1:15" ht="49.5">
      <c r="A7" s="155" t="s">
        <v>209</v>
      </c>
      <c r="B7" s="157">
        <v>103200</v>
      </c>
      <c r="C7" s="157"/>
      <c r="D7" s="157"/>
      <c r="E7" s="157">
        <v>103200</v>
      </c>
      <c r="F7" s="157"/>
      <c r="G7" s="157"/>
      <c r="H7" s="157"/>
      <c r="I7" s="157"/>
      <c r="J7" s="157"/>
      <c r="K7" s="157"/>
      <c r="L7" s="157"/>
      <c r="M7" s="157"/>
      <c r="N7" s="157"/>
      <c r="O7" s="157">
        <v>103200</v>
      </c>
    </row>
    <row r="8" spans="1:15" ht="18.75">
      <c r="A8" s="160" t="s">
        <v>9</v>
      </c>
      <c r="B8" s="394">
        <v>223860</v>
      </c>
      <c r="C8" s="394"/>
      <c r="D8" s="394">
        <v>52920</v>
      </c>
      <c r="E8" s="394">
        <v>276780</v>
      </c>
      <c r="F8" s="394"/>
      <c r="G8" s="394"/>
      <c r="H8" s="394">
        <v>2700</v>
      </c>
      <c r="I8" s="394"/>
      <c r="J8" s="394">
        <v>2700</v>
      </c>
      <c r="K8" s="394"/>
      <c r="L8" s="394"/>
      <c r="M8" s="394"/>
      <c r="N8" s="394"/>
      <c r="O8" s="394">
        <v>279480</v>
      </c>
    </row>
    <row r="9" spans="1:15" ht="16.5">
      <c r="A9" s="152" t="s">
        <v>23</v>
      </c>
      <c r="B9" s="156"/>
      <c r="C9" s="156"/>
      <c r="D9" s="156"/>
      <c r="E9" s="156"/>
      <c r="F9" s="156"/>
      <c r="G9" s="156"/>
      <c r="H9" s="156">
        <v>2700</v>
      </c>
      <c r="I9" s="156"/>
      <c r="J9" s="156">
        <v>2700</v>
      </c>
      <c r="K9" s="156"/>
      <c r="L9" s="156"/>
      <c r="M9" s="156"/>
      <c r="N9" s="156"/>
      <c r="O9" s="156">
        <v>2700</v>
      </c>
    </row>
    <row r="10" spans="1:15" ht="49.5">
      <c r="A10" s="155" t="s">
        <v>209</v>
      </c>
      <c r="B10" s="157">
        <v>223860</v>
      </c>
      <c r="C10" s="157"/>
      <c r="D10" s="157">
        <v>52920</v>
      </c>
      <c r="E10" s="157">
        <v>276780</v>
      </c>
      <c r="F10" s="157"/>
      <c r="G10" s="157"/>
      <c r="H10" s="157"/>
      <c r="I10" s="157"/>
      <c r="J10" s="157"/>
      <c r="K10" s="157"/>
      <c r="L10" s="157"/>
      <c r="M10" s="157"/>
      <c r="N10" s="157"/>
      <c r="O10" s="157">
        <v>276780</v>
      </c>
    </row>
    <row r="11" spans="1:15" ht="18.75">
      <c r="A11" s="160" t="s">
        <v>18</v>
      </c>
      <c r="B11" s="394">
        <v>170180</v>
      </c>
      <c r="C11" s="394"/>
      <c r="D11" s="394"/>
      <c r="E11" s="394">
        <v>170180</v>
      </c>
      <c r="F11" s="394"/>
      <c r="G11" s="394"/>
      <c r="H11" s="394"/>
      <c r="I11" s="394"/>
      <c r="J11" s="394"/>
      <c r="K11" s="394"/>
      <c r="L11" s="394"/>
      <c r="M11" s="394"/>
      <c r="N11" s="394"/>
      <c r="O11" s="394">
        <v>170180</v>
      </c>
    </row>
    <row r="12" spans="1:15" ht="49.5">
      <c r="A12" s="155" t="s">
        <v>209</v>
      </c>
      <c r="B12" s="157">
        <v>170180</v>
      </c>
      <c r="C12" s="157"/>
      <c r="D12" s="157"/>
      <c r="E12" s="157">
        <v>170180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7">
        <v>170180</v>
      </c>
    </row>
    <row r="13" spans="1:15" ht="18.75">
      <c r="A13" s="160" t="s">
        <v>6</v>
      </c>
      <c r="B13" s="394">
        <v>2002460</v>
      </c>
      <c r="C13" s="394">
        <v>75610</v>
      </c>
      <c r="D13" s="394">
        <v>16885</v>
      </c>
      <c r="E13" s="394">
        <v>2094955</v>
      </c>
      <c r="F13" s="394">
        <v>1600</v>
      </c>
      <c r="G13" s="394"/>
      <c r="H13" s="394"/>
      <c r="I13" s="394"/>
      <c r="J13" s="394">
        <v>1600</v>
      </c>
      <c r="K13" s="394"/>
      <c r="L13" s="394"/>
      <c r="M13" s="394"/>
      <c r="N13" s="394"/>
      <c r="O13" s="394">
        <v>2096555</v>
      </c>
    </row>
    <row r="14" spans="1:15" ht="33">
      <c r="A14" s="152" t="s">
        <v>5</v>
      </c>
      <c r="B14" s="156"/>
      <c r="C14" s="156"/>
      <c r="D14" s="156"/>
      <c r="E14" s="156"/>
      <c r="F14" s="156">
        <v>1600</v>
      </c>
      <c r="G14" s="156"/>
      <c r="H14" s="156"/>
      <c r="I14" s="156"/>
      <c r="J14" s="156">
        <v>1600</v>
      </c>
      <c r="K14" s="156"/>
      <c r="L14" s="156"/>
      <c r="M14" s="156"/>
      <c r="N14" s="156"/>
      <c r="O14" s="156">
        <v>1600</v>
      </c>
    </row>
    <row r="15" spans="1:15" ht="49.5">
      <c r="A15" s="155" t="s">
        <v>209</v>
      </c>
      <c r="B15" s="157">
        <v>2002460</v>
      </c>
      <c r="C15" s="157">
        <v>75610</v>
      </c>
      <c r="D15" s="157">
        <v>16885</v>
      </c>
      <c r="E15" s="157">
        <v>2094955</v>
      </c>
      <c r="F15" s="157"/>
      <c r="G15" s="157"/>
      <c r="H15" s="157"/>
      <c r="I15" s="157"/>
      <c r="J15" s="157"/>
      <c r="K15" s="157"/>
      <c r="L15" s="157"/>
      <c r="M15" s="157"/>
      <c r="N15" s="157"/>
      <c r="O15" s="157">
        <v>2094955</v>
      </c>
    </row>
    <row r="16" spans="1:15" ht="16.5">
      <c r="A16" s="160" t="s">
        <v>10</v>
      </c>
      <c r="B16" s="267">
        <v>333997.41</v>
      </c>
      <c r="C16" s="267"/>
      <c r="D16" s="267"/>
      <c r="E16" s="267">
        <v>333997.41</v>
      </c>
      <c r="F16" s="267"/>
      <c r="G16" s="267"/>
      <c r="H16" s="267">
        <v>9560</v>
      </c>
      <c r="I16" s="267"/>
      <c r="J16" s="267">
        <v>9560</v>
      </c>
      <c r="K16" s="267"/>
      <c r="L16" s="267"/>
      <c r="M16" s="267"/>
      <c r="N16" s="267"/>
      <c r="O16" s="267">
        <v>343557.41</v>
      </c>
    </row>
    <row r="17" spans="1:15" ht="16.5">
      <c r="A17" s="152" t="s">
        <v>23</v>
      </c>
      <c r="B17" s="156"/>
      <c r="C17" s="156"/>
      <c r="D17" s="156"/>
      <c r="E17" s="156"/>
      <c r="F17" s="156"/>
      <c r="G17" s="156"/>
      <c r="H17" s="156">
        <v>9560</v>
      </c>
      <c r="I17" s="156"/>
      <c r="J17" s="156">
        <v>9560</v>
      </c>
      <c r="K17" s="156"/>
      <c r="L17" s="156"/>
      <c r="M17" s="156"/>
      <c r="N17" s="156"/>
      <c r="O17" s="156">
        <v>9560</v>
      </c>
    </row>
    <row r="18" spans="1:15" ht="49.5">
      <c r="A18" s="155" t="s">
        <v>209</v>
      </c>
      <c r="B18" s="157">
        <v>333997.41</v>
      </c>
      <c r="C18" s="157"/>
      <c r="D18" s="157"/>
      <c r="E18" s="157">
        <v>333997.41</v>
      </c>
      <c r="F18" s="157"/>
      <c r="G18" s="157"/>
      <c r="H18" s="157"/>
      <c r="I18" s="157"/>
      <c r="J18" s="157"/>
      <c r="K18" s="157"/>
      <c r="L18" s="157"/>
      <c r="M18" s="157"/>
      <c r="N18" s="157"/>
      <c r="O18" s="157">
        <v>333997.41</v>
      </c>
    </row>
    <row r="19" spans="1:15" ht="16.5">
      <c r="A19" s="160" t="s">
        <v>87</v>
      </c>
      <c r="B19" s="267">
        <v>26900</v>
      </c>
      <c r="C19" s="267">
        <v>22980</v>
      </c>
      <c r="D19" s="267"/>
      <c r="E19" s="267">
        <v>49880</v>
      </c>
      <c r="F19" s="267">
        <v>600</v>
      </c>
      <c r="G19" s="267">
        <v>5816</v>
      </c>
      <c r="H19" s="267"/>
      <c r="I19" s="267"/>
      <c r="J19" s="267">
        <v>6416</v>
      </c>
      <c r="K19" s="267"/>
      <c r="L19" s="267"/>
      <c r="M19" s="267"/>
      <c r="N19" s="267"/>
      <c r="O19" s="267">
        <v>56296</v>
      </c>
    </row>
    <row r="20" spans="1:15" ht="33">
      <c r="A20" s="152" t="s">
        <v>5</v>
      </c>
      <c r="B20" s="156"/>
      <c r="C20" s="156"/>
      <c r="D20" s="156"/>
      <c r="E20" s="156"/>
      <c r="F20" s="156">
        <v>600</v>
      </c>
      <c r="G20" s="156">
        <v>5816</v>
      </c>
      <c r="H20" s="156"/>
      <c r="I20" s="156"/>
      <c r="J20" s="156">
        <v>6416</v>
      </c>
      <c r="K20" s="156"/>
      <c r="L20" s="156"/>
      <c r="M20" s="156"/>
      <c r="N20" s="156"/>
      <c r="O20" s="156">
        <v>6416</v>
      </c>
    </row>
    <row r="21" spans="1:15" ht="49.5">
      <c r="A21" s="155" t="s">
        <v>209</v>
      </c>
      <c r="B21" s="157">
        <v>26900</v>
      </c>
      <c r="C21" s="157">
        <v>22980</v>
      </c>
      <c r="D21" s="157"/>
      <c r="E21" s="157">
        <v>49880</v>
      </c>
      <c r="F21" s="157"/>
      <c r="G21" s="157"/>
      <c r="H21" s="157"/>
      <c r="I21" s="157"/>
      <c r="J21" s="157"/>
      <c r="K21" s="157"/>
      <c r="L21" s="157"/>
      <c r="M21" s="157"/>
      <c r="N21" s="157"/>
      <c r="O21" s="157">
        <v>49880</v>
      </c>
    </row>
    <row r="22" spans="1:15" ht="16.5">
      <c r="A22" s="160" t="s">
        <v>15</v>
      </c>
      <c r="B22" s="267">
        <v>4134880</v>
      </c>
      <c r="C22" s="267">
        <v>184040</v>
      </c>
      <c r="D22" s="267"/>
      <c r="E22" s="267">
        <v>4318920</v>
      </c>
      <c r="F22" s="267"/>
      <c r="G22" s="267">
        <v>8952</v>
      </c>
      <c r="H22" s="267">
        <v>30996</v>
      </c>
      <c r="I22" s="267"/>
      <c r="J22" s="267">
        <v>39948</v>
      </c>
      <c r="K22" s="267"/>
      <c r="L22" s="267"/>
      <c r="M22" s="267"/>
      <c r="N22" s="267"/>
      <c r="O22" s="267">
        <v>4358868</v>
      </c>
    </row>
    <row r="23" spans="1:15" ht="33">
      <c r="A23" s="152" t="s">
        <v>13</v>
      </c>
      <c r="B23" s="156"/>
      <c r="C23" s="156"/>
      <c r="D23" s="156"/>
      <c r="E23" s="156"/>
      <c r="F23" s="156"/>
      <c r="G23" s="156">
        <v>8952</v>
      </c>
      <c r="H23" s="156">
        <v>30996</v>
      </c>
      <c r="I23" s="156"/>
      <c r="J23" s="156">
        <v>39948</v>
      </c>
      <c r="K23" s="156"/>
      <c r="L23" s="156"/>
      <c r="M23" s="156"/>
      <c r="N23" s="156"/>
      <c r="O23" s="156">
        <v>39948</v>
      </c>
    </row>
    <row r="24" spans="1:15" ht="49.5">
      <c r="A24" s="155" t="s">
        <v>209</v>
      </c>
      <c r="B24" s="157">
        <v>4134880</v>
      </c>
      <c r="C24" s="157">
        <v>184040</v>
      </c>
      <c r="D24" s="157"/>
      <c r="E24" s="157">
        <v>4318920</v>
      </c>
      <c r="F24" s="157"/>
      <c r="G24" s="157"/>
      <c r="H24" s="157"/>
      <c r="I24" s="157"/>
      <c r="J24" s="157"/>
      <c r="K24" s="157"/>
      <c r="L24" s="157"/>
      <c r="M24" s="157"/>
      <c r="N24" s="157"/>
      <c r="O24" s="157">
        <v>4318920</v>
      </c>
    </row>
    <row r="25" spans="1:15" ht="16.5">
      <c r="A25" s="160" t="s">
        <v>16</v>
      </c>
      <c r="B25" s="267">
        <v>2298300</v>
      </c>
      <c r="C25" s="267">
        <v>258102.26</v>
      </c>
      <c r="D25" s="267"/>
      <c r="E25" s="267">
        <v>2556402.26</v>
      </c>
      <c r="F25" s="267"/>
      <c r="G25" s="267"/>
      <c r="H25" s="267"/>
      <c r="I25" s="267"/>
      <c r="J25" s="267"/>
      <c r="K25" s="267"/>
      <c r="L25" s="267"/>
      <c r="M25" s="267"/>
      <c r="N25" s="267"/>
      <c r="O25" s="267">
        <v>2556402.26</v>
      </c>
    </row>
    <row r="26" spans="1:15" ht="49.5">
      <c r="A26" s="155" t="s">
        <v>209</v>
      </c>
      <c r="B26" s="157">
        <v>2298300</v>
      </c>
      <c r="C26" s="157">
        <v>258102.26</v>
      </c>
      <c r="D26" s="157"/>
      <c r="E26" s="157">
        <v>2556402.26</v>
      </c>
      <c r="F26" s="157"/>
      <c r="G26" s="157"/>
      <c r="H26" s="157"/>
      <c r="I26" s="157"/>
      <c r="J26" s="157"/>
      <c r="K26" s="157"/>
      <c r="L26" s="157"/>
      <c r="M26" s="157"/>
      <c r="N26" s="157"/>
      <c r="O26" s="157">
        <v>2556402.26</v>
      </c>
    </row>
    <row r="27" spans="1:15" ht="16.5">
      <c r="A27" s="160" t="s">
        <v>56</v>
      </c>
      <c r="B27" s="267">
        <v>128340</v>
      </c>
      <c r="C27" s="267"/>
      <c r="D27" s="267"/>
      <c r="E27" s="267">
        <v>128340</v>
      </c>
      <c r="F27" s="267"/>
      <c r="G27" s="267"/>
      <c r="H27" s="267"/>
      <c r="I27" s="267"/>
      <c r="J27" s="267"/>
      <c r="K27" s="267"/>
      <c r="L27" s="267"/>
      <c r="M27" s="267"/>
      <c r="N27" s="267"/>
      <c r="O27" s="267">
        <v>128340</v>
      </c>
    </row>
    <row r="28" spans="1:15" ht="49.5">
      <c r="A28" s="155" t="s">
        <v>209</v>
      </c>
      <c r="B28" s="157">
        <v>128340</v>
      </c>
      <c r="C28" s="157"/>
      <c r="D28" s="157"/>
      <c r="E28" s="157">
        <v>128340</v>
      </c>
      <c r="F28" s="157"/>
      <c r="G28" s="157"/>
      <c r="H28" s="157"/>
      <c r="I28" s="157"/>
      <c r="J28" s="157"/>
      <c r="K28" s="157"/>
      <c r="L28" s="157"/>
      <c r="M28" s="157"/>
      <c r="N28" s="157"/>
      <c r="O28" s="157">
        <v>128340</v>
      </c>
    </row>
    <row r="29" spans="1:15" ht="16.5">
      <c r="A29" s="160" t="s">
        <v>11</v>
      </c>
      <c r="B29" s="267">
        <v>1519840</v>
      </c>
      <c r="C29" s="267">
        <v>58990</v>
      </c>
      <c r="D29" s="267"/>
      <c r="E29" s="267">
        <v>1578830</v>
      </c>
      <c r="F29" s="267"/>
      <c r="G29" s="267"/>
      <c r="H29" s="267"/>
      <c r="I29" s="267"/>
      <c r="J29" s="267"/>
      <c r="K29" s="267"/>
      <c r="L29" s="267"/>
      <c r="M29" s="267"/>
      <c r="N29" s="267"/>
      <c r="O29" s="267">
        <v>1578830</v>
      </c>
    </row>
    <row r="30" spans="1:15" ht="49.5">
      <c r="A30" s="155" t="s">
        <v>209</v>
      </c>
      <c r="B30" s="157">
        <v>1519840</v>
      </c>
      <c r="C30" s="157">
        <v>58990</v>
      </c>
      <c r="D30" s="157"/>
      <c r="E30" s="157">
        <v>1578830</v>
      </c>
      <c r="F30" s="157"/>
      <c r="G30" s="157"/>
      <c r="H30" s="157"/>
      <c r="I30" s="157"/>
      <c r="J30" s="157"/>
      <c r="K30" s="157"/>
      <c r="L30" s="157"/>
      <c r="M30" s="157"/>
      <c r="N30" s="157"/>
      <c r="O30" s="157">
        <v>1578830</v>
      </c>
    </row>
    <row r="31" spans="1:15" ht="16.5">
      <c r="A31" s="160" t="s">
        <v>88</v>
      </c>
      <c r="B31" s="267">
        <v>150830</v>
      </c>
      <c r="C31" s="267"/>
      <c r="D31" s="267"/>
      <c r="E31" s="267">
        <v>150830</v>
      </c>
      <c r="F31" s="267"/>
      <c r="G31" s="267"/>
      <c r="H31" s="267"/>
      <c r="I31" s="267"/>
      <c r="J31" s="267"/>
      <c r="K31" s="267"/>
      <c r="L31" s="267"/>
      <c r="M31" s="267"/>
      <c r="N31" s="267"/>
      <c r="O31" s="267">
        <v>150830</v>
      </c>
    </row>
    <row r="32" spans="1:15" ht="49.5">
      <c r="A32" s="155" t="s">
        <v>209</v>
      </c>
      <c r="B32" s="157">
        <v>150830</v>
      </c>
      <c r="C32" s="157"/>
      <c r="D32" s="157"/>
      <c r="E32" s="157">
        <v>150830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>
        <v>150830</v>
      </c>
    </row>
    <row r="33" spans="1:15" ht="16.5">
      <c r="A33" s="160" t="s">
        <v>89</v>
      </c>
      <c r="B33" s="267">
        <v>672440</v>
      </c>
      <c r="C33" s="267">
        <v>164690</v>
      </c>
      <c r="D33" s="267"/>
      <c r="E33" s="267">
        <v>837130</v>
      </c>
      <c r="F33" s="267"/>
      <c r="G33" s="267"/>
      <c r="H33" s="267"/>
      <c r="I33" s="267"/>
      <c r="J33" s="267"/>
      <c r="K33" s="267"/>
      <c r="L33" s="267"/>
      <c r="M33" s="267"/>
      <c r="N33" s="267"/>
      <c r="O33" s="267">
        <v>837130</v>
      </c>
    </row>
    <row r="34" spans="1:15" ht="49.5">
      <c r="A34" s="155" t="s">
        <v>209</v>
      </c>
      <c r="B34" s="157">
        <v>672440</v>
      </c>
      <c r="C34" s="157">
        <v>164690</v>
      </c>
      <c r="D34" s="157"/>
      <c r="E34" s="157">
        <v>837130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>
        <v>837130</v>
      </c>
    </row>
    <row r="35" spans="1:15" ht="16.5">
      <c r="A35" s="160" t="s">
        <v>7</v>
      </c>
      <c r="B35" s="267">
        <v>2628000</v>
      </c>
      <c r="C35" s="267">
        <v>593960</v>
      </c>
      <c r="D35" s="267">
        <v>33770</v>
      </c>
      <c r="E35" s="267">
        <v>3255730</v>
      </c>
      <c r="F35" s="267">
        <v>311466.67</v>
      </c>
      <c r="G35" s="267">
        <v>2250</v>
      </c>
      <c r="H35" s="267">
        <v>32604.1</v>
      </c>
      <c r="I35" s="267">
        <v>5759.35</v>
      </c>
      <c r="J35" s="267">
        <v>352080.12</v>
      </c>
      <c r="K35" s="267">
        <v>6403678.77</v>
      </c>
      <c r="L35" s="267">
        <v>6403678.77</v>
      </c>
      <c r="M35" s="267">
        <v>61141200</v>
      </c>
      <c r="N35" s="267">
        <v>61141200</v>
      </c>
      <c r="O35" s="267">
        <v>71152688.89</v>
      </c>
    </row>
    <row r="36" spans="1:15" ht="33">
      <c r="A36" s="152" t="s">
        <v>13</v>
      </c>
      <c r="B36" s="156"/>
      <c r="C36" s="156"/>
      <c r="D36" s="156"/>
      <c r="E36" s="156"/>
      <c r="F36" s="156"/>
      <c r="G36" s="156"/>
      <c r="H36" s="156"/>
      <c r="I36" s="156">
        <v>5759.35</v>
      </c>
      <c r="J36" s="156">
        <v>5759.35</v>
      </c>
      <c r="K36" s="156">
        <v>6403678.77</v>
      </c>
      <c r="L36" s="156">
        <v>6403678.77</v>
      </c>
      <c r="M36" s="156"/>
      <c r="N36" s="156"/>
      <c r="O36" s="156">
        <v>6409438.119999999</v>
      </c>
    </row>
    <row r="37" spans="1:15" ht="33">
      <c r="A37" s="152" t="s">
        <v>5</v>
      </c>
      <c r="B37" s="156"/>
      <c r="C37" s="156"/>
      <c r="D37" s="156"/>
      <c r="E37" s="156"/>
      <c r="F37" s="156"/>
      <c r="G37" s="156"/>
      <c r="H37" s="156">
        <v>32604.1</v>
      </c>
      <c r="I37" s="156"/>
      <c r="J37" s="156">
        <v>32604.1</v>
      </c>
      <c r="K37" s="156"/>
      <c r="L37" s="156"/>
      <c r="M37" s="156"/>
      <c r="N37" s="156"/>
      <c r="O37" s="156">
        <v>32604.1</v>
      </c>
    </row>
    <row r="38" spans="1:15" ht="49.5">
      <c r="A38" s="155" t="s">
        <v>209</v>
      </c>
      <c r="B38" s="157">
        <v>2628000</v>
      </c>
      <c r="C38" s="157">
        <v>593960</v>
      </c>
      <c r="D38" s="157">
        <v>33770</v>
      </c>
      <c r="E38" s="157">
        <v>3255730</v>
      </c>
      <c r="F38" s="157">
        <v>311466.67</v>
      </c>
      <c r="G38" s="157">
        <v>2250</v>
      </c>
      <c r="H38" s="157"/>
      <c r="I38" s="157"/>
      <c r="J38" s="157">
        <v>313716.67</v>
      </c>
      <c r="K38" s="157"/>
      <c r="L38" s="157"/>
      <c r="M38" s="157">
        <v>61141200</v>
      </c>
      <c r="N38" s="157">
        <v>61141200</v>
      </c>
      <c r="O38" s="157">
        <v>64710646.67</v>
      </c>
    </row>
    <row r="39" spans="1:15" ht="16.5">
      <c r="A39" s="162" t="s">
        <v>21</v>
      </c>
      <c r="B39" s="268">
        <v>17056717.41</v>
      </c>
      <c r="C39" s="268">
        <v>2149362.26</v>
      </c>
      <c r="D39" s="268">
        <v>103575</v>
      </c>
      <c r="E39" s="268">
        <v>19309654.67</v>
      </c>
      <c r="F39" s="268">
        <v>313666.67</v>
      </c>
      <c r="G39" s="268">
        <v>22068</v>
      </c>
      <c r="H39" s="268">
        <v>75860.1</v>
      </c>
      <c r="I39" s="268">
        <v>5759.35</v>
      </c>
      <c r="J39" s="268">
        <v>417354.12</v>
      </c>
      <c r="K39" s="268">
        <v>6403678.77</v>
      </c>
      <c r="L39" s="268">
        <v>6403678.77</v>
      </c>
      <c r="M39" s="268">
        <v>61141200</v>
      </c>
      <c r="N39" s="268">
        <v>61141200</v>
      </c>
      <c r="O39" s="268">
        <v>87271887.56</v>
      </c>
    </row>
  </sheetData>
  <sheetProtection/>
  <mergeCells count="8">
    <mergeCell ref="B1:D1"/>
    <mergeCell ref="F1:I1"/>
    <mergeCell ref="A1:A2"/>
    <mergeCell ref="N1:N2"/>
    <mergeCell ref="O1:O2"/>
    <mergeCell ref="L1:L2"/>
    <mergeCell ref="J1:J2"/>
    <mergeCell ref="E1:E2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3:K31"/>
  <sheetViews>
    <sheetView zoomScalePageLayoutView="0" workbookViewId="0" topLeftCell="A1">
      <selection activeCell="A1" sqref="A1:IV16384"/>
    </sheetView>
  </sheetViews>
  <sheetFormatPr defaultColWidth="28.28125" defaultRowHeight="15"/>
  <cols>
    <col min="1" max="1" width="74.7109375" style="0" bestFit="1" customWidth="1"/>
    <col min="2" max="2" width="15.57421875" style="0" customWidth="1"/>
    <col min="3" max="3" width="13.7109375" style="0" bestFit="1" customWidth="1"/>
    <col min="4" max="4" width="9.421875" style="0" bestFit="1" customWidth="1"/>
    <col min="5" max="5" width="12.421875" style="0" bestFit="1" customWidth="1"/>
    <col min="6" max="6" width="9.8515625" style="0" bestFit="1" customWidth="1"/>
    <col min="7" max="7" width="15.421875" style="0" bestFit="1" customWidth="1"/>
    <col min="8" max="8" width="15.00390625" style="0" bestFit="1" customWidth="1"/>
    <col min="9" max="9" width="15.140625" style="0" bestFit="1" customWidth="1"/>
    <col min="10" max="10" width="15.28125" style="0" bestFit="1" customWidth="1"/>
    <col min="11" max="13" width="15.00390625" style="0" bestFit="1" customWidth="1"/>
    <col min="14" max="14" width="13.7109375" style="0" bestFit="1" customWidth="1"/>
    <col min="15" max="16" width="18.421875" style="0" bestFit="1" customWidth="1"/>
    <col min="17" max="17" width="23.00390625" style="0" bestFit="1" customWidth="1"/>
    <col min="18" max="18" width="22.421875" style="0" bestFit="1" customWidth="1"/>
    <col min="19" max="19" width="27.00390625" style="0" bestFit="1" customWidth="1"/>
    <col min="20" max="20" width="14.8515625" style="0" bestFit="1" customWidth="1"/>
    <col min="21" max="21" width="19.421875" style="0" bestFit="1" customWidth="1"/>
    <col min="22" max="22" width="25.7109375" style="0" bestFit="1" customWidth="1"/>
    <col min="23" max="23" width="30.421875" style="0" bestFit="1" customWidth="1"/>
    <col min="24" max="24" width="22.7109375" style="0" bestFit="1" customWidth="1"/>
    <col min="25" max="25" width="27.421875" style="0" bestFit="1" customWidth="1"/>
    <col min="26" max="26" width="35.28125" style="0" bestFit="1" customWidth="1"/>
    <col min="27" max="27" width="39.8515625" style="0" bestFit="1" customWidth="1"/>
    <col min="28" max="28" width="37.421875" style="0" bestFit="1" customWidth="1"/>
    <col min="29" max="29" width="41.8515625" style="0" bestFit="1" customWidth="1"/>
    <col min="30" max="30" width="32.421875" style="0" bestFit="1" customWidth="1"/>
    <col min="31" max="31" width="36.8515625" style="0" bestFit="1" customWidth="1"/>
    <col min="32" max="32" width="48.421875" style="0" bestFit="1" customWidth="1"/>
    <col min="33" max="33" width="52.8515625" style="0" bestFit="1" customWidth="1"/>
    <col min="34" max="34" width="39.421875" style="0" bestFit="1" customWidth="1"/>
    <col min="35" max="35" width="44.140625" style="0" bestFit="1" customWidth="1"/>
    <col min="36" max="36" width="16.421875" style="0" bestFit="1" customWidth="1"/>
    <col min="37" max="37" width="21.00390625" style="0" bestFit="1" customWidth="1"/>
    <col min="38" max="38" width="15.421875" style="0" bestFit="1" customWidth="1"/>
    <col min="39" max="39" width="17.421875" style="0" bestFit="1" customWidth="1"/>
    <col min="40" max="40" width="30.8515625" style="0" bestFit="1" customWidth="1"/>
    <col min="41" max="41" width="35.421875" style="0" bestFit="1" customWidth="1"/>
    <col min="42" max="42" width="15.421875" style="0" bestFit="1" customWidth="1"/>
    <col min="43" max="43" width="14.8515625" style="0" bestFit="1" customWidth="1"/>
    <col min="44" max="44" width="19.140625" style="0" bestFit="1" customWidth="1"/>
    <col min="45" max="45" width="23.7109375" style="0" bestFit="1" customWidth="1"/>
    <col min="46" max="46" width="15.7109375" style="0" bestFit="1" customWidth="1"/>
    <col min="47" max="47" width="20.28125" style="0" bestFit="1" customWidth="1"/>
    <col min="48" max="48" width="17.7109375" style="0" bestFit="1" customWidth="1"/>
    <col min="49" max="49" width="22.421875" style="0" bestFit="1" customWidth="1"/>
    <col min="50" max="50" width="17.140625" style="0" bestFit="1" customWidth="1"/>
    <col min="51" max="51" width="21.7109375" style="0" bestFit="1" customWidth="1"/>
    <col min="52" max="52" width="19.421875" style="0" bestFit="1" customWidth="1"/>
    <col min="53" max="53" width="24.00390625" style="0" bestFit="1" customWidth="1"/>
    <col min="54" max="54" width="21.140625" style="0" bestFit="1" customWidth="1"/>
    <col min="55" max="55" width="25.7109375" style="0" bestFit="1" customWidth="1"/>
    <col min="56" max="56" width="25.8515625" style="0" bestFit="1" customWidth="1"/>
    <col min="57" max="57" width="30.421875" style="0" bestFit="1" customWidth="1"/>
    <col min="58" max="58" width="22.421875" style="0" bestFit="1" customWidth="1"/>
    <col min="59" max="59" width="27.00390625" style="0" bestFit="1" customWidth="1"/>
    <col min="60" max="60" width="31.421875" style="0" bestFit="1" customWidth="1"/>
    <col min="61" max="61" width="36.00390625" style="0" bestFit="1" customWidth="1"/>
    <col min="62" max="62" width="21.00390625" style="0" bestFit="1" customWidth="1"/>
    <col min="63" max="63" width="25.57421875" style="0" bestFit="1" customWidth="1"/>
    <col min="64" max="64" width="15.00390625" style="0" bestFit="1" customWidth="1"/>
    <col min="65" max="65" width="19.57421875" style="0" bestFit="1" customWidth="1"/>
    <col min="66" max="66" width="31.421875" style="0" bestFit="1" customWidth="1"/>
    <col min="67" max="67" width="36.140625" style="0" bestFit="1" customWidth="1"/>
    <col min="68" max="68" width="17.00390625" style="0" bestFit="1" customWidth="1"/>
    <col min="69" max="69" width="21.57421875" style="0" bestFit="1" customWidth="1"/>
    <col min="70" max="70" width="11.421875" style="0" bestFit="1" customWidth="1"/>
    <col min="71" max="71" width="16.00390625" style="0" bestFit="1" customWidth="1"/>
    <col min="72" max="72" width="13.8515625" style="0" bestFit="1" customWidth="1"/>
    <col min="73" max="73" width="18.421875" style="0" bestFit="1" customWidth="1"/>
    <col min="74" max="74" width="15.7109375" style="0" bestFit="1" customWidth="1"/>
    <col min="75" max="75" width="20.28125" style="0" bestFit="1" customWidth="1"/>
    <col min="76" max="76" width="31.421875" style="0" bestFit="1" customWidth="1"/>
    <col min="77" max="77" width="36.00390625" style="0" bestFit="1" customWidth="1"/>
    <col min="78" max="78" width="22.140625" style="0" bestFit="1" customWidth="1"/>
    <col min="79" max="79" width="26.7109375" style="0" bestFit="1" customWidth="1"/>
    <col min="80" max="80" width="19.57421875" style="0" bestFit="1" customWidth="1"/>
    <col min="81" max="81" width="24.140625" style="0" bestFit="1" customWidth="1"/>
    <col min="82" max="82" width="27.00390625" style="0" bestFit="1" customWidth="1"/>
    <col min="83" max="83" width="31.57421875" style="0" bestFit="1" customWidth="1"/>
    <col min="84" max="84" width="19.421875" style="0" bestFit="1" customWidth="1"/>
    <col min="85" max="85" width="24.00390625" style="0" bestFit="1" customWidth="1"/>
    <col min="86" max="86" width="39.7109375" style="0" bestFit="1" customWidth="1"/>
    <col min="87" max="87" width="44.421875" style="0" bestFit="1" customWidth="1"/>
    <col min="88" max="88" width="25.28125" style="0" bestFit="1" customWidth="1"/>
    <col min="89" max="89" width="29.8515625" style="0" bestFit="1" customWidth="1"/>
    <col min="90" max="90" width="30.28125" style="0" bestFit="1" customWidth="1"/>
    <col min="91" max="91" width="34.8515625" style="0" bestFit="1" customWidth="1"/>
    <col min="92" max="92" width="30.57421875" style="0" bestFit="1" customWidth="1"/>
    <col min="93" max="93" width="35.28125" style="0" bestFit="1" customWidth="1"/>
    <col min="94" max="94" width="28.57421875" style="0" bestFit="1" customWidth="1"/>
    <col min="95" max="95" width="33.140625" style="0" bestFit="1" customWidth="1"/>
    <col min="96" max="96" width="19.140625" style="0" bestFit="1" customWidth="1"/>
    <col min="97" max="97" width="23.7109375" style="0" bestFit="1" customWidth="1"/>
    <col min="98" max="98" width="49.140625" style="0" bestFit="1" customWidth="1"/>
    <col min="99" max="99" width="53.57421875" style="0" bestFit="1" customWidth="1"/>
    <col min="100" max="100" width="51.8515625" style="0" bestFit="1" customWidth="1"/>
    <col min="101" max="101" width="56.421875" style="0" bestFit="1" customWidth="1"/>
    <col min="102" max="102" width="40.7109375" style="0" bestFit="1" customWidth="1"/>
    <col min="103" max="103" width="45.28125" style="0" bestFit="1" customWidth="1"/>
    <col min="104" max="104" width="55.7109375" style="0" bestFit="1" customWidth="1"/>
    <col min="105" max="105" width="60.421875" style="0" bestFit="1" customWidth="1"/>
    <col min="106" max="106" width="34.8515625" style="0" bestFit="1" customWidth="1"/>
    <col min="107" max="107" width="39.421875" style="0" bestFit="1" customWidth="1"/>
    <col min="108" max="108" width="46.421875" style="0" bestFit="1" customWidth="1"/>
    <col min="109" max="109" width="51.00390625" style="0" bestFit="1" customWidth="1"/>
    <col min="110" max="110" width="63.28125" style="0" bestFit="1" customWidth="1"/>
    <col min="111" max="111" width="67.8515625" style="0" bestFit="1" customWidth="1"/>
    <col min="112" max="112" width="87.140625" style="0" bestFit="1" customWidth="1"/>
    <col min="113" max="113" width="91.7109375" style="0" bestFit="1" customWidth="1"/>
    <col min="114" max="114" width="41.8515625" style="0" bestFit="1" customWidth="1"/>
    <col min="115" max="115" width="46.421875" style="0" bestFit="1" customWidth="1"/>
    <col min="116" max="116" width="10.57421875" style="0" customWidth="1"/>
    <col min="117" max="117" width="15.140625" style="0" customWidth="1"/>
    <col min="118" max="118" width="39.7109375" style="0" bestFit="1" customWidth="1"/>
    <col min="119" max="119" width="44.421875" style="0" bestFit="1" customWidth="1"/>
    <col min="120" max="120" width="30.28125" style="0" bestFit="1" customWidth="1"/>
    <col min="121" max="121" width="34.8515625" style="0" bestFit="1" customWidth="1"/>
    <col min="122" max="122" width="33.421875" style="0" bestFit="1" customWidth="1"/>
    <col min="123" max="123" width="38.00390625" style="0" bestFit="1" customWidth="1"/>
    <col min="124" max="124" width="32.140625" style="0" bestFit="1" customWidth="1"/>
    <col min="125" max="125" width="36.57421875" style="0" bestFit="1" customWidth="1"/>
    <col min="126" max="126" width="20.421875" style="0" bestFit="1" customWidth="1"/>
    <col min="127" max="127" width="25.00390625" style="0" bestFit="1" customWidth="1"/>
    <col min="128" max="128" width="30.140625" style="0" bestFit="1" customWidth="1"/>
    <col min="129" max="129" width="34.7109375" style="0" bestFit="1" customWidth="1"/>
    <col min="130" max="130" width="37.421875" style="0" bestFit="1" customWidth="1"/>
    <col min="131" max="131" width="8.421875" style="0" bestFit="1" customWidth="1"/>
    <col min="132" max="132" width="42.140625" style="0" bestFit="1" customWidth="1"/>
    <col min="133" max="133" width="21.00390625" style="0" bestFit="1" customWidth="1"/>
    <col min="134" max="134" width="25.57421875" style="0" bestFit="1" customWidth="1"/>
    <col min="135" max="135" width="58.28125" style="0" bestFit="1" customWidth="1"/>
    <col min="136" max="136" width="62.8515625" style="0" bestFit="1" customWidth="1"/>
    <col min="137" max="137" width="35.28125" style="0" bestFit="1" customWidth="1"/>
    <col min="138" max="138" width="39.8515625" style="0" bestFit="1" customWidth="1"/>
    <col min="139" max="139" width="21.7109375" style="0" bestFit="1" customWidth="1"/>
    <col min="140" max="140" width="26.421875" style="0" bestFit="1" customWidth="1"/>
    <col min="141" max="141" width="10.421875" style="0" bestFit="1" customWidth="1"/>
    <col min="142" max="142" width="14.57421875" style="0" bestFit="1" customWidth="1"/>
    <col min="143" max="143" width="63.28125" style="0" bestFit="1" customWidth="1"/>
    <col min="144" max="144" width="67.8515625" style="0" bestFit="1" customWidth="1"/>
    <col min="145" max="145" width="25.57421875" style="0" bestFit="1" customWidth="1"/>
    <col min="146" max="146" width="30.28125" style="0" bestFit="1" customWidth="1"/>
    <col min="147" max="147" width="12.8515625" style="0" bestFit="1" customWidth="1"/>
    <col min="148" max="148" width="17.421875" style="0" bestFit="1" customWidth="1"/>
    <col min="149" max="149" width="12.7109375" style="0" bestFit="1" customWidth="1"/>
    <col min="150" max="150" width="17.421875" style="0" bestFit="1" customWidth="1"/>
    <col min="151" max="151" width="11.421875" style="0" bestFit="1" customWidth="1"/>
    <col min="152" max="152" width="15.8515625" style="0" bestFit="1" customWidth="1"/>
    <col min="153" max="153" width="19.421875" style="0" bestFit="1" customWidth="1"/>
    <col min="154" max="154" width="23.8515625" style="0" bestFit="1" customWidth="1"/>
    <col min="155" max="155" width="40.7109375" style="0" bestFit="1" customWidth="1"/>
    <col min="156" max="156" width="45.28125" style="0" bestFit="1" customWidth="1"/>
    <col min="157" max="157" width="46.421875" style="0" bestFit="1" customWidth="1"/>
    <col min="158" max="158" width="51.00390625" style="0" bestFit="1" customWidth="1"/>
    <col min="159" max="159" width="36.8515625" style="0" bestFit="1" customWidth="1"/>
    <col min="160" max="160" width="41.421875" style="0" bestFit="1" customWidth="1"/>
    <col min="161" max="161" width="24.57421875" style="0" bestFit="1" customWidth="1"/>
    <col min="162" max="162" width="29.140625" style="0" bestFit="1" customWidth="1"/>
    <col min="163" max="163" width="35.8515625" style="0" bestFit="1" customWidth="1"/>
    <col min="164" max="164" width="40.421875" style="0" bestFit="1" customWidth="1"/>
    <col min="165" max="165" width="22.140625" style="0" bestFit="1" customWidth="1"/>
    <col min="166" max="166" width="26.7109375" style="0" bestFit="1" customWidth="1"/>
    <col min="167" max="167" width="22.421875" style="0" bestFit="1" customWidth="1"/>
    <col min="168" max="168" width="27.00390625" style="0" bestFit="1" customWidth="1"/>
    <col min="169" max="169" width="21.421875" style="0" bestFit="1" customWidth="1"/>
    <col min="170" max="170" width="26.140625" style="0" bestFit="1" customWidth="1"/>
    <col min="171" max="171" width="20.421875" style="0" bestFit="1" customWidth="1"/>
    <col min="172" max="172" width="25.00390625" style="0" bestFit="1" customWidth="1"/>
    <col min="173" max="173" width="14.421875" style="0" bestFit="1" customWidth="1"/>
    <col min="174" max="174" width="19.140625" style="0" bestFit="1" customWidth="1"/>
    <col min="175" max="175" width="16.8515625" style="0" bestFit="1" customWidth="1"/>
    <col min="176" max="176" width="21.421875" style="0" bestFit="1" customWidth="1"/>
    <col min="177" max="177" width="43.421875" style="0" bestFit="1" customWidth="1"/>
    <col min="178" max="178" width="48.00390625" style="0" bestFit="1" customWidth="1"/>
    <col min="179" max="179" width="28.8515625" style="0" bestFit="1" customWidth="1"/>
    <col min="180" max="180" width="33.421875" style="0" bestFit="1" customWidth="1"/>
    <col min="181" max="181" width="19.8515625" style="0" bestFit="1" customWidth="1"/>
    <col min="182" max="182" width="24.421875" style="0" bestFit="1" customWidth="1"/>
    <col min="183" max="183" width="34.00390625" style="0" bestFit="1" customWidth="1"/>
    <col min="184" max="184" width="38.57421875" style="0" bestFit="1" customWidth="1"/>
    <col min="185" max="185" width="19.57421875" style="0" bestFit="1" customWidth="1"/>
    <col min="186" max="186" width="24.140625" style="0" bestFit="1" customWidth="1"/>
    <col min="187" max="187" width="13.421875" style="0" bestFit="1" customWidth="1"/>
    <col min="188" max="188" width="18.00390625" style="0" bestFit="1" customWidth="1"/>
    <col min="189" max="189" width="30.8515625" style="0" bestFit="1" customWidth="1"/>
    <col min="190" max="190" width="35.421875" style="0" bestFit="1" customWidth="1"/>
    <col min="191" max="191" width="26.7109375" style="0" bestFit="1" customWidth="1"/>
    <col min="192" max="192" width="31.421875" style="0" bestFit="1" customWidth="1"/>
    <col min="193" max="193" width="32.140625" style="0" bestFit="1" customWidth="1"/>
    <col min="194" max="194" width="36.57421875" style="0" bestFit="1" customWidth="1"/>
    <col min="195" max="195" width="11.421875" style="0" bestFit="1" customWidth="1"/>
    <col min="196" max="196" width="16.00390625" style="0" bestFit="1" customWidth="1"/>
    <col min="197" max="197" width="33.421875" style="0" bestFit="1" customWidth="1"/>
    <col min="198" max="198" width="38.00390625" style="0" bestFit="1" customWidth="1"/>
    <col min="199" max="199" width="21.00390625" style="0" bestFit="1" customWidth="1"/>
    <col min="200" max="200" width="25.57421875" style="0" bestFit="1" customWidth="1"/>
    <col min="201" max="201" width="34.28125" style="0" bestFit="1" customWidth="1"/>
    <col min="202" max="202" width="38.8515625" style="0" bestFit="1" customWidth="1"/>
    <col min="203" max="203" width="18.421875" style="0" bestFit="1" customWidth="1"/>
    <col min="204" max="204" width="23.140625" style="0" bestFit="1" customWidth="1"/>
    <col min="205" max="205" width="21.7109375" style="0" bestFit="1" customWidth="1"/>
    <col min="206" max="206" width="26.421875" style="0" bestFit="1" customWidth="1"/>
    <col min="207" max="207" width="29.28125" style="0" bestFit="1" customWidth="1"/>
    <col min="208" max="208" width="33.8515625" style="0" bestFit="1" customWidth="1"/>
    <col min="209" max="209" width="27.28125" style="0" bestFit="1" customWidth="1"/>
    <col min="210" max="210" width="31.8515625" style="0" bestFit="1" customWidth="1"/>
    <col min="211" max="211" width="10.7109375" style="0" bestFit="1" customWidth="1"/>
    <col min="212" max="212" width="15.28125" style="0" bestFit="1" customWidth="1"/>
    <col min="213" max="213" width="14.8515625" style="0" bestFit="1" customWidth="1"/>
    <col min="214" max="214" width="19.421875" style="0" bestFit="1" customWidth="1"/>
    <col min="215" max="215" width="25.7109375" style="0" bestFit="1" customWidth="1"/>
    <col min="216" max="216" width="30.421875" style="0" bestFit="1" customWidth="1"/>
    <col min="217" max="217" width="22.140625" style="0" bestFit="1" customWidth="1"/>
    <col min="218" max="218" width="26.7109375" style="0" bestFit="1" customWidth="1"/>
    <col min="219" max="219" width="29.57421875" style="0" bestFit="1" customWidth="1"/>
    <col min="220" max="220" width="34.28125" style="0" bestFit="1" customWidth="1"/>
    <col min="221" max="221" width="31.140625" style="0" bestFit="1" customWidth="1"/>
    <col min="222" max="222" width="35.7109375" style="0" bestFit="1" customWidth="1"/>
    <col min="223" max="223" width="19.7109375" style="0" bestFit="1" customWidth="1"/>
    <col min="224" max="224" width="24.28125" style="0" bestFit="1" customWidth="1"/>
    <col min="225" max="225" width="20.8515625" style="0" bestFit="1" customWidth="1"/>
    <col min="226" max="226" width="25.421875" style="0" bestFit="1" customWidth="1"/>
    <col min="227" max="227" width="20.140625" style="0" bestFit="1" customWidth="1"/>
    <col min="228" max="228" width="24.57421875" style="0" bestFit="1" customWidth="1"/>
    <col min="229" max="229" width="23.8515625" style="0" bestFit="1" customWidth="1"/>
    <col min="230" max="230" width="28.421875" style="0" bestFit="1" customWidth="1"/>
    <col min="231" max="231" width="25.28125" style="0" bestFit="1" customWidth="1"/>
    <col min="232" max="232" width="29.8515625" style="0" bestFit="1" customWidth="1"/>
    <col min="233" max="233" width="10.421875" style="0" bestFit="1" customWidth="1"/>
    <col min="234" max="234" width="11.8515625" style="0" bestFit="1" customWidth="1"/>
    <col min="235" max="235" width="14.7109375" style="0" bestFit="1" customWidth="1"/>
    <col min="236" max="236" width="19.421875" style="0" bestFit="1" customWidth="1"/>
    <col min="237" max="237" width="36.421875" style="0" bestFit="1" customWidth="1"/>
    <col min="238" max="238" width="41.00390625" style="0" bestFit="1" customWidth="1"/>
    <col min="239" max="239" width="14.57421875" style="0" bestFit="1" customWidth="1"/>
    <col min="240" max="240" width="19.28125" style="0" bestFit="1" customWidth="1"/>
    <col min="241" max="241" width="23.8515625" style="0" bestFit="1" customWidth="1"/>
    <col min="242" max="242" width="28.421875" style="0" bestFit="1" customWidth="1"/>
    <col min="243" max="243" width="24.7109375" style="0" bestFit="1" customWidth="1"/>
    <col min="244" max="244" width="29.28125" style="0" bestFit="1" customWidth="1"/>
    <col min="245" max="245" width="23.57421875" style="0" bestFit="1" customWidth="1"/>
    <col min="246" max="246" width="28.140625" style="0" bestFit="1" customWidth="1"/>
    <col min="247" max="247" width="18.57421875" style="0" bestFit="1" customWidth="1"/>
    <col min="248" max="248" width="23.28125" style="0" bestFit="1" customWidth="1"/>
    <col min="249" max="249" width="28.57421875" style="0" bestFit="1" customWidth="1"/>
    <col min="250" max="250" width="33.140625" style="0" bestFit="1" customWidth="1"/>
    <col min="251" max="251" width="21.57421875" style="0" bestFit="1" customWidth="1"/>
    <col min="252" max="252" width="26.28125" style="0" bestFit="1" customWidth="1"/>
    <col min="253" max="253" width="11.28125" style="0" bestFit="1" customWidth="1"/>
    <col min="254" max="254" width="15.7109375" style="0" bestFit="1" customWidth="1"/>
    <col min="255" max="255" width="23.7109375" style="0" bestFit="1" customWidth="1"/>
  </cols>
  <sheetData>
    <row r="3" spans="1:2" ht="14.25">
      <c r="A3" s="2" t="s">
        <v>34</v>
      </c>
      <c r="B3" s="2" t="s">
        <v>22</v>
      </c>
    </row>
    <row r="4" spans="1:11" ht="14.25">
      <c r="A4" s="2" t="s">
        <v>20</v>
      </c>
      <c r="B4" t="s">
        <v>113</v>
      </c>
      <c r="C4" t="s">
        <v>2</v>
      </c>
      <c r="D4" t="s">
        <v>106</v>
      </c>
      <c r="E4" t="s">
        <v>3</v>
      </c>
      <c r="F4" t="s">
        <v>71</v>
      </c>
      <c r="G4" t="s">
        <v>4</v>
      </c>
      <c r="H4" t="s">
        <v>1</v>
      </c>
      <c r="I4" t="s">
        <v>92</v>
      </c>
      <c r="J4" t="s">
        <v>94</v>
      </c>
      <c r="K4" t="s">
        <v>21</v>
      </c>
    </row>
    <row r="5" spans="1:11" ht="14.25">
      <c r="A5" s="3" t="s">
        <v>13</v>
      </c>
      <c r="B5" s="166"/>
      <c r="C5" s="166"/>
      <c r="D5" s="166">
        <v>14002</v>
      </c>
      <c r="E5" s="166"/>
      <c r="F5" s="166">
        <v>30996</v>
      </c>
      <c r="G5" s="166">
        <v>5759.35</v>
      </c>
      <c r="H5" s="166"/>
      <c r="I5" s="166"/>
      <c r="J5" s="166">
        <v>6403678.77</v>
      </c>
      <c r="K5" s="166">
        <v>6454436.119999999</v>
      </c>
    </row>
    <row r="6" spans="1:11" ht="14.25">
      <c r="A6" s="4" t="s">
        <v>14</v>
      </c>
      <c r="B6" s="166"/>
      <c r="C6" s="166"/>
      <c r="D6" s="166">
        <v>5050</v>
      </c>
      <c r="E6" s="166"/>
      <c r="F6" s="166"/>
      <c r="G6" s="166"/>
      <c r="H6" s="166"/>
      <c r="I6" s="166"/>
      <c r="J6" s="166"/>
      <c r="K6" s="166">
        <v>5050</v>
      </c>
    </row>
    <row r="7" spans="1:11" ht="14.25">
      <c r="A7" s="4" t="s">
        <v>15</v>
      </c>
      <c r="B7" s="166"/>
      <c r="C7" s="166"/>
      <c r="D7" s="166">
        <v>8952</v>
      </c>
      <c r="E7" s="166"/>
      <c r="F7" s="166">
        <v>30996</v>
      </c>
      <c r="G7" s="166"/>
      <c r="H7" s="166"/>
      <c r="I7" s="166"/>
      <c r="J7" s="166"/>
      <c r="K7" s="166">
        <v>39948</v>
      </c>
    </row>
    <row r="8" spans="1:11" ht="14.25">
      <c r="A8" s="4" t="s">
        <v>7</v>
      </c>
      <c r="B8" s="166"/>
      <c r="C8" s="166"/>
      <c r="D8" s="166"/>
      <c r="E8" s="166"/>
      <c r="F8" s="166"/>
      <c r="G8" s="166">
        <v>5759.35</v>
      </c>
      <c r="H8" s="166"/>
      <c r="I8" s="166"/>
      <c r="J8" s="166">
        <v>6403678.77</v>
      </c>
      <c r="K8" s="166">
        <v>6409438.119999999</v>
      </c>
    </row>
    <row r="9" spans="1:11" ht="14.25">
      <c r="A9" s="3" t="s">
        <v>5</v>
      </c>
      <c r="B9" s="166"/>
      <c r="C9" s="166"/>
      <c r="D9" s="166">
        <v>5816</v>
      </c>
      <c r="E9" s="166">
        <v>2200</v>
      </c>
      <c r="F9" s="166">
        <v>32604.1</v>
      </c>
      <c r="G9" s="166"/>
      <c r="H9" s="166"/>
      <c r="I9" s="166"/>
      <c r="J9" s="166"/>
      <c r="K9" s="166">
        <v>40620.1</v>
      </c>
    </row>
    <row r="10" spans="1:11" ht="14.25">
      <c r="A10" s="4" t="s">
        <v>6</v>
      </c>
      <c r="B10" s="166"/>
      <c r="C10" s="166"/>
      <c r="D10" s="166"/>
      <c r="E10" s="166">
        <v>1600</v>
      </c>
      <c r="F10" s="166"/>
      <c r="G10" s="166"/>
      <c r="H10" s="166"/>
      <c r="I10" s="166"/>
      <c r="J10" s="166"/>
      <c r="K10" s="166">
        <v>1600</v>
      </c>
    </row>
    <row r="11" spans="1:11" ht="14.25">
      <c r="A11" s="4" t="s">
        <v>87</v>
      </c>
      <c r="B11" s="166"/>
      <c r="C11" s="166"/>
      <c r="D11" s="166">
        <v>5816</v>
      </c>
      <c r="E11" s="166">
        <v>600</v>
      </c>
      <c r="F11" s="166"/>
      <c r="G11" s="166"/>
      <c r="H11" s="166"/>
      <c r="I11" s="166"/>
      <c r="J11" s="166"/>
      <c r="K11" s="166">
        <v>6416</v>
      </c>
    </row>
    <row r="12" spans="1:11" ht="14.25">
      <c r="A12" s="4" t="s">
        <v>7</v>
      </c>
      <c r="B12" s="166"/>
      <c r="C12" s="166"/>
      <c r="D12" s="166"/>
      <c r="E12" s="166"/>
      <c r="F12" s="166">
        <v>32604.1</v>
      </c>
      <c r="G12" s="166"/>
      <c r="H12" s="166"/>
      <c r="I12" s="166"/>
      <c r="J12" s="166"/>
      <c r="K12" s="166">
        <v>32604.1</v>
      </c>
    </row>
    <row r="13" spans="1:11" ht="14.25">
      <c r="A13" s="3" t="s">
        <v>23</v>
      </c>
      <c r="B13" s="166"/>
      <c r="C13" s="166"/>
      <c r="D13" s="166"/>
      <c r="E13" s="166"/>
      <c r="F13" s="166">
        <v>12260</v>
      </c>
      <c r="G13" s="166"/>
      <c r="H13" s="166"/>
      <c r="I13" s="166"/>
      <c r="J13" s="166"/>
      <c r="K13" s="166">
        <v>12260</v>
      </c>
    </row>
    <row r="14" spans="1:11" ht="14.25">
      <c r="A14" s="4" t="s">
        <v>9</v>
      </c>
      <c r="B14" s="166"/>
      <c r="C14" s="166"/>
      <c r="D14" s="166"/>
      <c r="E14" s="166"/>
      <c r="F14" s="166">
        <v>2700</v>
      </c>
      <c r="G14" s="166"/>
      <c r="H14" s="166"/>
      <c r="I14" s="166"/>
      <c r="J14" s="166"/>
      <c r="K14" s="166">
        <v>2700</v>
      </c>
    </row>
    <row r="15" spans="1:11" ht="14.25">
      <c r="A15" s="4" t="s">
        <v>10</v>
      </c>
      <c r="B15" s="166"/>
      <c r="C15" s="166"/>
      <c r="D15" s="166"/>
      <c r="E15" s="166"/>
      <c r="F15" s="166">
        <v>9560</v>
      </c>
      <c r="G15" s="166"/>
      <c r="H15" s="166"/>
      <c r="I15" s="166"/>
      <c r="J15" s="166"/>
      <c r="K15" s="166">
        <v>9560</v>
      </c>
    </row>
    <row r="16" spans="1:11" ht="14.25">
      <c r="A16" s="3" t="s">
        <v>209</v>
      </c>
      <c r="B16" s="166">
        <v>103575</v>
      </c>
      <c r="C16" s="166">
        <v>2149362.26</v>
      </c>
      <c r="D16" s="166">
        <v>2250</v>
      </c>
      <c r="E16" s="166">
        <v>311466.67</v>
      </c>
      <c r="F16" s="166"/>
      <c r="G16" s="166"/>
      <c r="H16" s="166">
        <v>17056717.41</v>
      </c>
      <c r="I16" s="166">
        <v>61141200</v>
      </c>
      <c r="J16" s="166"/>
      <c r="K16" s="166">
        <v>80764571.34</v>
      </c>
    </row>
    <row r="17" spans="1:11" ht="14.25">
      <c r="A17" s="4" t="s">
        <v>14</v>
      </c>
      <c r="B17" s="166"/>
      <c r="C17" s="166">
        <v>790990</v>
      </c>
      <c r="D17" s="166"/>
      <c r="E17" s="166"/>
      <c r="F17" s="166"/>
      <c r="G17" s="166"/>
      <c r="H17" s="166">
        <v>2663490</v>
      </c>
      <c r="I17" s="166"/>
      <c r="J17" s="166"/>
      <c r="K17" s="166">
        <v>3454480</v>
      </c>
    </row>
    <row r="18" spans="1:11" ht="14.25">
      <c r="A18" s="4" t="s">
        <v>8</v>
      </c>
      <c r="B18" s="166"/>
      <c r="C18" s="166"/>
      <c r="D18" s="166"/>
      <c r="E18" s="166"/>
      <c r="F18" s="166"/>
      <c r="G18" s="166"/>
      <c r="H18" s="166">
        <v>103200</v>
      </c>
      <c r="I18" s="166"/>
      <c r="J18" s="166"/>
      <c r="K18" s="166">
        <v>103200</v>
      </c>
    </row>
    <row r="19" spans="1:11" ht="14.25">
      <c r="A19" s="4" t="s">
        <v>9</v>
      </c>
      <c r="B19" s="166">
        <v>52920</v>
      </c>
      <c r="C19" s="166"/>
      <c r="D19" s="166"/>
      <c r="E19" s="166"/>
      <c r="F19" s="166"/>
      <c r="G19" s="166"/>
      <c r="H19" s="166">
        <v>223860</v>
      </c>
      <c r="I19" s="166"/>
      <c r="J19" s="166"/>
      <c r="K19" s="166">
        <v>276780</v>
      </c>
    </row>
    <row r="20" spans="1:11" ht="14.25">
      <c r="A20" s="4" t="s">
        <v>18</v>
      </c>
      <c r="B20" s="166"/>
      <c r="C20" s="166"/>
      <c r="D20" s="166"/>
      <c r="E20" s="166"/>
      <c r="F20" s="166"/>
      <c r="G20" s="166"/>
      <c r="H20" s="166">
        <v>170180</v>
      </c>
      <c r="I20" s="166"/>
      <c r="J20" s="166"/>
      <c r="K20" s="166">
        <v>170180</v>
      </c>
    </row>
    <row r="21" spans="1:11" ht="14.25">
      <c r="A21" s="4" t="s">
        <v>6</v>
      </c>
      <c r="B21" s="166">
        <v>16885</v>
      </c>
      <c r="C21" s="166">
        <v>75610</v>
      </c>
      <c r="D21" s="166"/>
      <c r="E21" s="166"/>
      <c r="F21" s="166"/>
      <c r="G21" s="166"/>
      <c r="H21" s="166">
        <v>2002460</v>
      </c>
      <c r="I21" s="166"/>
      <c r="J21" s="166"/>
      <c r="K21" s="166">
        <v>2094955</v>
      </c>
    </row>
    <row r="22" spans="1:11" ht="14.25">
      <c r="A22" s="4" t="s">
        <v>10</v>
      </c>
      <c r="B22" s="166"/>
      <c r="C22" s="166"/>
      <c r="D22" s="166"/>
      <c r="E22" s="166"/>
      <c r="F22" s="166"/>
      <c r="G22" s="166"/>
      <c r="H22" s="166">
        <v>333997.41</v>
      </c>
      <c r="I22" s="166"/>
      <c r="J22" s="166"/>
      <c r="K22" s="166">
        <v>333997.41</v>
      </c>
    </row>
    <row r="23" spans="1:11" ht="14.25">
      <c r="A23" s="4" t="s">
        <v>87</v>
      </c>
      <c r="B23" s="166"/>
      <c r="C23" s="166">
        <v>22980</v>
      </c>
      <c r="D23" s="166"/>
      <c r="E23" s="166"/>
      <c r="F23" s="166"/>
      <c r="G23" s="166"/>
      <c r="H23" s="166">
        <v>26900</v>
      </c>
      <c r="I23" s="166"/>
      <c r="J23" s="166"/>
      <c r="K23" s="166">
        <v>49880</v>
      </c>
    </row>
    <row r="24" spans="1:11" ht="14.25">
      <c r="A24" s="4" t="s">
        <v>15</v>
      </c>
      <c r="B24" s="166"/>
      <c r="C24" s="166">
        <v>184040</v>
      </c>
      <c r="D24" s="166"/>
      <c r="E24" s="166"/>
      <c r="F24" s="166"/>
      <c r="G24" s="166"/>
      <c r="H24" s="166">
        <v>4134880</v>
      </c>
      <c r="I24" s="166"/>
      <c r="J24" s="166"/>
      <c r="K24" s="166">
        <v>4318920</v>
      </c>
    </row>
    <row r="25" spans="1:11" ht="14.25">
      <c r="A25" s="4" t="s">
        <v>16</v>
      </c>
      <c r="B25" s="166"/>
      <c r="C25" s="166">
        <v>258102.26</v>
      </c>
      <c r="D25" s="166"/>
      <c r="E25" s="166"/>
      <c r="F25" s="166"/>
      <c r="G25" s="166"/>
      <c r="H25" s="166">
        <v>2298300</v>
      </c>
      <c r="I25" s="166"/>
      <c r="J25" s="166"/>
      <c r="K25" s="166">
        <v>2556402.26</v>
      </c>
    </row>
    <row r="26" spans="1:11" ht="14.25">
      <c r="A26" s="4" t="s">
        <v>56</v>
      </c>
      <c r="B26" s="166"/>
      <c r="C26" s="166"/>
      <c r="D26" s="166"/>
      <c r="E26" s="166"/>
      <c r="F26" s="166"/>
      <c r="G26" s="166"/>
      <c r="H26" s="166">
        <v>128340</v>
      </c>
      <c r="I26" s="166"/>
      <c r="J26" s="166"/>
      <c r="K26" s="166">
        <v>128340</v>
      </c>
    </row>
    <row r="27" spans="1:11" ht="14.25">
      <c r="A27" s="4" t="s">
        <v>11</v>
      </c>
      <c r="B27" s="166"/>
      <c r="C27" s="166">
        <v>58990</v>
      </c>
      <c r="D27" s="166"/>
      <c r="E27" s="166"/>
      <c r="F27" s="166"/>
      <c r="G27" s="166"/>
      <c r="H27" s="166">
        <v>1519840</v>
      </c>
      <c r="I27" s="166"/>
      <c r="J27" s="166"/>
      <c r="K27" s="166">
        <v>1578830</v>
      </c>
    </row>
    <row r="28" spans="1:11" ht="14.25">
      <c r="A28" s="4" t="s">
        <v>88</v>
      </c>
      <c r="B28" s="166"/>
      <c r="C28" s="166"/>
      <c r="D28" s="166"/>
      <c r="E28" s="166"/>
      <c r="F28" s="166"/>
      <c r="G28" s="166"/>
      <c r="H28" s="166">
        <v>150830</v>
      </c>
      <c r="I28" s="166"/>
      <c r="J28" s="166"/>
      <c r="K28" s="166">
        <v>150830</v>
      </c>
    </row>
    <row r="29" spans="1:11" ht="14.25">
      <c r="A29" s="4" t="s">
        <v>89</v>
      </c>
      <c r="B29" s="166"/>
      <c r="C29" s="166">
        <v>164690</v>
      </c>
      <c r="D29" s="166"/>
      <c r="E29" s="166"/>
      <c r="F29" s="166"/>
      <c r="G29" s="166"/>
      <c r="H29" s="166">
        <v>672440</v>
      </c>
      <c r="I29" s="166"/>
      <c r="J29" s="166"/>
      <c r="K29" s="166">
        <v>837130</v>
      </c>
    </row>
    <row r="30" spans="1:11" ht="14.25">
      <c r="A30" s="4" t="s">
        <v>7</v>
      </c>
      <c r="B30" s="166">
        <v>33770</v>
      </c>
      <c r="C30" s="166">
        <v>593960</v>
      </c>
      <c r="D30" s="166">
        <v>2250</v>
      </c>
      <c r="E30" s="166">
        <v>311466.67</v>
      </c>
      <c r="F30" s="166"/>
      <c r="G30" s="166"/>
      <c r="H30" s="166">
        <v>2628000</v>
      </c>
      <c r="I30" s="166">
        <v>61141200</v>
      </c>
      <c r="J30" s="166"/>
      <c r="K30" s="166">
        <v>64710646.67</v>
      </c>
    </row>
    <row r="31" spans="1:11" ht="14.25">
      <c r="A31" s="3" t="s">
        <v>21</v>
      </c>
      <c r="B31" s="166">
        <v>103575</v>
      </c>
      <c r="C31" s="166">
        <v>2149362.26</v>
      </c>
      <c r="D31" s="166">
        <v>22068</v>
      </c>
      <c r="E31" s="166">
        <v>313666.67</v>
      </c>
      <c r="F31" s="166">
        <v>75860.1</v>
      </c>
      <c r="G31" s="166">
        <v>5759.35</v>
      </c>
      <c r="H31" s="166">
        <v>17056717.41</v>
      </c>
      <c r="I31" s="166">
        <v>61141200</v>
      </c>
      <c r="J31" s="166">
        <v>6403678.77</v>
      </c>
      <c r="K31" s="166">
        <v>87271887.56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K2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31.28125" style="266" customWidth="1"/>
    <col min="2" max="11" width="9.00390625" style="180" customWidth="1"/>
    <col min="12" max="16384" width="9.00390625" style="315" customWidth="1"/>
  </cols>
  <sheetData>
    <row r="1" ht="16.5">
      <c r="A1" s="274" t="s">
        <v>289</v>
      </c>
    </row>
    <row r="2" spans="1:11" ht="16.5">
      <c r="A2" s="273" t="s">
        <v>26</v>
      </c>
      <c r="B2" s="371" t="s">
        <v>1</v>
      </c>
      <c r="C2" s="371" t="s">
        <v>2</v>
      </c>
      <c r="D2" s="371" t="s">
        <v>113</v>
      </c>
      <c r="E2" s="371" t="s">
        <v>3</v>
      </c>
      <c r="F2" s="371" t="s">
        <v>106</v>
      </c>
      <c r="G2" s="371" t="s">
        <v>71</v>
      </c>
      <c r="H2" s="371" t="s">
        <v>4</v>
      </c>
      <c r="I2" s="371" t="s">
        <v>92</v>
      </c>
      <c r="J2" s="371" t="s">
        <v>94</v>
      </c>
      <c r="K2" s="371" t="s">
        <v>21</v>
      </c>
    </row>
    <row r="3" spans="1:11" ht="16.5">
      <c r="A3" s="160" t="s">
        <v>13</v>
      </c>
      <c r="B3" s="267"/>
      <c r="C3" s="267"/>
      <c r="D3" s="267"/>
      <c r="E3" s="267"/>
      <c r="F3" s="267">
        <v>14002</v>
      </c>
      <c r="G3" s="267">
        <v>30996</v>
      </c>
      <c r="H3" s="267">
        <v>5759.35</v>
      </c>
      <c r="I3" s="267"/>
      <c r="J3" s="267">
        <v>6403678.77</v>
      </c>
      <c r="K3" s="267">
        <v>6454436.119999999</v>
      </c>
    </row>
    <row r="4" spans="1:11" ht="16.5">
      <c r="A4" s="152" t="s">
        <v>14</v>
      </c>
      <c r="B4" s="156"/>
      <c r="C4" s="156"/>
      <c r="D4" s="156"/>
      <c r="E4" s="156"/>
      <c r="F4" s="156">
        <v>5050</v>
      </c>
      <c r="G4" s="156"/>
      <c r="H4" s="156"/>
      <c r="I4" s="156"/>
      <c r="J4" s="156"/>
      <c r="K4" s="156">
        <v>5050</v>
      </c>
    </row>
    <row r="5" spans="1:11" ht="16.5">
      <c r="A5" s="152" t="s">
        <v>15</v>
      </c>
      <c r="B5" s="156"/>
      <c r="C5" s="156"/>
      <c r="D5" s="156"/>
      <c r="E5" s="156"/>
      <c r="F5" s="156">
        <v>8952</v>
      </c>
      <c r="G5" s="156">
        <v>30996</v>
      </c>
      <c r="H5" s="156"/>
      <c r="I5" s="156"/>
      <c r="J5" s="156"/>
      <c r="K5" s="156">
        <v>39948</v>
      </c>
    </row>
    <row r="6" spans="1:11" ht="16.5">
      <c r="A6" s="155" t="s">
        <v>7</v>
      </c>
      <c r="B6" s="157"/>
      <c r="C6" s="157"/>
      <c r="D6" s="157"/>
      <c r="E6" s="157"/>
      <c r="F6" s="157"/>
      <c r="G6" s="157"/>
      <c r="H6" s="157">
        <v>5759.35</v>
      </c>
      <c r="I6" s="157"/>
      <c r="J6" s="157">
        <v>6403678.77</v>
      </c>
      <c r="K6" s="157">
        <v>6409438.119999999</v>
      </c>
    </row>
    <row r="7" spans="1:11" ht="16.5">
      <c r="A7" s="160" t="s">
        <v>5</v>
      </c>
      <c r="B7" s="267"/>
      <c r="C7" s="267"/>
      <c r="D7" s="267"/>
      <c r="E7" s="267">
        <v>2200</v>
      </c>
      <c r="F7" s="267">
        <v>5816</v>
      </c>
      <c r="G7" s="267">
        <v>32604.1</v>
      </c>
      <c r="H7" s="267"/>
      <c r="I7" s="267"/>
      <c r="J7" s="267"/>
      <c r="K7" s="267">
        <v>40620.1</v>
      </c>
    </row>
    <row r="8" spans="1:11" ht="16.5">
      <c r="A8" s="152" t="s">
        <v>6</v>
      </c>
      <c r="B8" s="156"/>
      <c r="C8" s="156"/>
      <c r="D8" s="156"/>
      <c r="E8" s="156">
        <v>1600</v>
      </c>
      <c r="F8" s="156"/>
      <c r="G8" s="156"/>
      <c r="H8" s="156"/>
      <c r="I8" s="156"/>
      <c r="J8" s="156"/>
      <c r="K8" s="156">
        <v>1600</v>
      </c>
    </row>
    <row r="9" spans="1:11" ht="16.5">
      <c r="A9" s="152" t="s">
        <v>87</v>
      </c>
      <c r="B9" s="156"/>
      <c r="C9" s="156"/>
      <c r="D9" s="156"/>
      <c r="E9" s="156">
        <v>600</v>
      </c>
      <c r="F9" s="156">
        <v>5816</v>
      </c>
      <c r="G9" s="156"/>
      <c r="H9" s="156"/>
      <c r="I9" s="156"/>
      <c r="J9" s="156"/>
      <c r="K9" s="156">
        <v>6416</v>
      </c>
    </row>
    <row r="10" spans="1:11" ht="16.5">
      <c r="A10" s="155" t="s">
        <v>7</v>
      </c>
      <c r="B10" s="157"/>
      <c r="C10" s="157"/>
      <c r="D10" s="157"/>
      <c r="E10" s="157"/>
      <c r="F10" s="157"/>
      <c r="G10" s="157">
        <v>32604.1</v>
      </c>
      <c r="H10" s="157"/>
      <c r="I10" s="157"/>
      <c r="J10" s="157"/>
      <c r="K10" s="157">
        <v>32604.1</v>
      </c>
    </row>
    <row r="11" spans="1:11" ht="16.5">
      <c r="A11" s="160" t="s">
        <v>23</v>
      </c>
      <c r="B11" s="267"/>
      <c r="C11" s="267"/>
      <c r="D11" s="267"/>
      <c r="E11" s="267"/>
      <c r="F11" s="267"/>
      <c r="G11" s="267">
        <v>12260</v>
      </c>
      <c r="H11" s="267"/>
      <c r="I11" s="267"/>
      <c r="J11" s="267"/>
      <c r="K11" s="267">
        <v>12260</v>
      </c>
    </row>
    <row r="12" spans="1:11" ht="16.5">
      <c r="A12" s="152" t="s">
        <v>9</v>
      </c>
      <c r="B12" s="156"/>
      <c r="C12" s="156"/>
      <c r="D12" s="156"/>
      <c r="E12" s="156"/>
      <c r="F12" s="156"/>
      <c r="G12" s="156">
        <v>2700</v>
      </c>
      <c r="H12" s="156"/>
      <c r="I12" s="156"/>
      <c r="J12" s="156"/>
      <c r="K12" s="156">
        <v>2700</v>
      </c>
    </row>
    <row r="13" spans="1:11" ht="16.5">
      <c r="A13" s="155" t="s">
        <v>10</v>
      </c>
      <c r="B13" s="157"/>
      <c r="C13" s="157"/>
      <c r="D13" s="157"/>
      <c r="E13" s="157"/>
      <c r="F13" s="157"/>
      <c r="G13" s="157">
        <v>9560</v>
      </c>
      <c r="H13" s="157"/>
      <c r="I13" s="157"/>
      <c r="J13" s="157"/>
      <c r="K13" s="157">
        <v>9560</v>
      </c>
    </row>
    <row r="14" spans="1:11" ht="33">
      <c r="A14" s="160" t="s">
        <v>209</v>
      </c>
      <c r="B14" s="267">
        <v>17056717.41</v>
      </c>
      <c r="C14" s="267">
        <v>2149362.26</v>
      </c>
      <c r="D14" s="267">
        <v>103575</v>
      </c>
      <c r="E14" s="267">
        <v>311466.67</v>
      </c>
      <c r="F14" s="267">
        <v>2250</v>
      </c>
      <c r="G14" s="267"/>
      <c r="H14" s="267"/>
      <c r="I14" s="267">
        <v>61141200</v>
      </c>
      <c r="J14" s="267"/>
      <c r="K14" s="267">
        <v>80764571.34</v>
      </c>
    </row>
    <row r="15" spans="1:11" ht="16.5">
      <c r="A15" s="152" t="s">
        <v>14</v>
      </c>
      <c r="B15" s="156">
        <v>2663490</v>
      </c>
      <c r="C15" s="156">
        <v>790990</v>
      </c>
      <c r="D15" s="156"/>
      <c r="E15" s="156"/>
      <c r="F15" s="156"/>
      <c r="G15" s="156"/>
      <c r="H15" s="156"/>
      <c r="I15" s="156"/>
      <c r="J15" s="156"/>
      <c r="K15" s="156">
        <v>3454480</v>
      </c>
    </row>
    <row r="16" spans="1:11" ht="16.5">
      <c r="A16" s="152" t="s">
        <v>8</v>
      </c>
      <c r="B16" s="156">
        <v>103200</v>
      </c>
      <c r="C16" s="156"/>
      <c r="D16" s="156"/>
      <c r="E16" s="156"/>
      <c r="F16" s="156"/>
      <c r="G16" s="156"/>
      <c r="H16" s="156"/>
      <c r="I16" s="156"/>
      <c r="J16" s="156"/>
      <c r="K16" s="156">
        <v>103200</v>
      </c>
    </row>
    <row r="17" spans="1:11" ht="16.5">
      <c r="A17" s="152" t="s">
        <v>9</v>
      </c>
      <c r="B17" s="156">
        <v>223860</v>
      </c>
      <c r="C17" s="156"/>
      <c r="D17" s="156">
        <v>52920</v>
      </c>
      <c r="E17" s="156"/>
      <c r="F17" s="156"/>
      <c r="G17" s="156"/>
      <c r="H17" s="156"/>
      <c r="I17" s="156"/>
      <c r="J17" s="156"/>
      <c r="K17" s="156">
        <v>276780</v>
      </c>
    </row>
    <row r="18" spans="1:11" ht="16.5">
      <c r="A18" s="152" t="s">
        <v>18</v>
      </c>
      <c r="B18" s="156">
        <v>170180</v>
      </c>
      <c r="C18" s="156"/>
      <c r="D18" s="156"/>
      <c r="E18" s="156"/>
      <c r="F18" s="156"/>
      <c r="G18" s="156"/>
      <c r="H18" s="156"/>
      <c r="I18" s="156"/>
      <c r="J18" s="156"/>
      <c r="K18" s="156">
        <v>170180</v>
      </c>
    </row>
    <row r="19" spans="1:11" ht="16.5">
      <c r="A19" s="152" t="s">
        <v>6</v>
      </c>
      <c r="B19" s="156">
        <v>2002460</v>
      </c>
      <c r="C19" s="156">
        <v>75610</v>
      </c>
      <c r="D19" s="156">
        <v>16885</v>
      </c>
      <c r="E19" s="156"/>
      <c r="F19" s="156"/>
      <c r="G19" s="156"/>
      <c r="H19" s="156"/>
      <c r="I19" s="156"/>
      <c r="J19" s="156"/>
      <c r="K19" s="156">
        <v>2094955</v>
      </c>
    </row>
    <row r="20" spans="1:11" ht="16.5">
      <c r="A20" s="152" t="s">
        <v>10</v>
      </c>
      <c r="B20" s="156">
        <v>333997.41</v>
      </c>
      <c r="C20" s="156"/>
      <c r="D20" s="156"/>
      <c r="E20" s="156"/>
      <c r="F20" s="156"/>
      <c r="G20" s="156"/>
      <c r="H20" s="156"/>
      <c r="I20" s="156"/>
      <c r="J20" s="156"/>
      <c r="K20" s="156">
        <v>333997.41</v>
      </c>
    </row>
    <row r="21" spans="1:11" ht="16.5">
      <c r="A21" s="152" t="s">
        <v>87</v>
      </c>
      <c r="B21" s="156">
        <v>26900</v>
      </c>
      <c r="C21" s="156">
        <v>22980</v>
      </c>
      <c r="D21" s="156"/>
      <c r="E21" s="156"/>
      <c r="F21" s="156"/>
      <c r="G21" s="156"/>
      <c r="H21" s="156"/>
      <c r="I21" s="156"/>
      <c r="J21" s="156"/>
      <c r="K21" s="156">
        <v>49880</v>
      </c>
    </row>
    <row r="22" spans="1:11" ht="16.5">
      <c r="A22" s="152" t="s">
        <v>15</v>
      </c>
      <c r="B22" s="156">
        <v>4134880</v>
      </c>
      <c r="C22" s="156">
        <v>184040</v>
      </c>
      <c r="D22" s="156"/>
      <c r="E22" s="156"/>
      <c r="F22" s="156"/>
      <c r="G22" s="156"/>
      <c r="H22" s="156"/>
      <c r="I22" s="156"/>
      <c r="J22" s="156"/>
      <c r="K22" s="156">
        <v>4318920</v>
      </c>
    </row>
    <row r="23" spans="1:11" ht="16.5">
      <c r="A23" s="152" t="s">
        <v>16</v>
      </c>
      <c r="B23" s="156">
        <v>2298300</v>
      </c>
      <c r="C23" s="156">
        <v>258102.26</v>
      </c>
      <c r="D23" s="156"/>
      <c r="E23" s="156"/>
      <c r="F23" s="156"/>
      <c r="G23" s="156"/>
      <c r="H23" s="156"/>
      <c r="I23" s="156"/>
      <c r="J23" s="156"/>
      <c r="K23" s="156">
        <v>2556402.26</v>
      </c>
    </row>
    <row r="24" spans="1:11" ht="16.5">
      <c r="A24" s="152" t="s">
        <v>56</v>
      </c>
      <c r="B24" s="156">
        <v>128340</v>
      </c>
      <c r="C24" s="156"/>
      <c r="D24" s="156"/>
      <c r="E24" s="156"/>
      <c r="F24" s="156"/>
      <c r="G24" s="156"/>
      <c r="H24" s="156"/>
      <c r="I24" s="156"/>
      <c r="J24" s="156"/>
      <c r="K24" s="156">
        <v>128340</v>
      </c>
    </row>
    <row r="25" spans="1:11" ht="16.5">
      <c r="A25" s="152" t="s">
        <v>11</v>
      </c>
      <c r="B25" s="156">
        <v>1519840</v>
      </c>
      <c r="C25" s="156">
        <v>58990</v>
      </c>
      <c r="D25" s="156"/>
      <c r="E25" s="156"/>
      <c r="F25" s="156"/>
      <c r="G25" s="156"/>
      <c r="H25" s="156"/>
      <c r="I25" s="156"/>
      <c r="J25" s="156"/>
      <c r="K25" s="156">
        <v>1578830</v>
      </c>
    </row>
    <row r="26" spans="1:11" ht="16.5">
      <c r="A26" s="152" t="s">
        <v>88</v>
      </c>
      <c r="B26" s="156">
        <v>150830</v>
      </c>
      <c r="C26" s="156"/>
      <c r="D26" s="156"/>
      <c r="E26" s="156"/>
      <c r="F26" s="156"/>
      <c r="G26" s="156"/>
      <c r="H26" s="156"/>
      <c r="I26" s="156"/>
      <c r="J26" s="156"/>
      <c r="K26" s="156">
        <v>150830</v>
      </c>
    </row>
    <row r="27" spans="1:11" ht="16.5">
      <c r="A27" s="152" t="s">
        <v>89</v>
      </c>
      <c r="B27" s="156">
        <v>672440</v>
      </c>
      <c r="C27" s="156">
        <v>164690</v>
      </c>
      <c r="D27" s="156"/>
      <c r="E27" s="156"/>
      <c r="F27" s="156"/>
      <c r="G27" s="156"/>
      <c r="H27" s="156"/>
      <c r="I27" s="156"/>
      <c r="J27" s="156"/>
      <c r="K27" s="156">
        <v>837130</v>
      </c>
    </row>
    <row r="28" spans="1:11" ht="16.5">
      <c r="A28" s="155" t="s">
        <v>7</v>
      </c>
      <c r="B28" s="157">
        <v>2628000</v>
      </c>
      <c r="C28" s="157">
        <v>593960</v>
      </c>
      <c r="D28" s="157">
        <v>33770</v>
      </c>
      <c r="E28" s="157">
        <v>311466.67</v>
      </c>
      <c r="F28" s="157">
        <v>2250</v>
      </c>
      <c r="G28" s="157"/>
      <c r="H28" s="157"/>
      <c r="I28" s="157">
        <v>61141200</v>
      </c>
      <c r="J28" s="157"/>
      <c r="K28" s="157">
        <v>64710646.67</v>
      </c>
    </row>
    <row r="29" spans="1:11" ht="16.5">
      <c r="A29" s="162" t="s">
        <v>21</v>
      </c>
      <c r="B29" s="268">
        <v>17056717.41</v>
      </c>
      <c r="C29" s="268">
        <v>2149362.26</v>
      </c>
      <c r="D29" s="268">
        <v>103575</v>
      </c>
      <c r="E29" s="268">
        <v>313666.67</v>
      </c>
      <c r="F29" s="268">
        <v>22068</v>
      </c>
      <c r="G29" s="268">
        <v>75860.1</v>
      </c>
      <c r="H29" s="268">
        <v>5759.35</v>
      </c>
      <c r="I29" s="268">
        <v>61141200</v>
      </c>
      <c r="J29" s="268">
        <v>6403678.77</v>
      </c>
      <c r="K29" s="268">
        <v>87271887.56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2" width="18.421875" style="22" customWidth="1"/>
    <col min="3" max="3" width="38.28125" style="363" customWidth="1"/>
    <col min="4" max="4" width="22.00390625" style="1" customWidth="1"/>
    <col min="5" max="5" width="13.57421875" style="1" customWidth="1"/>
    <col min="6" max="6" width="7.57421875" style="1" customWidth="1"/>
    <col min="7" max="7" width="13.28125" style="1" bestFit="1" customWidth="1"/>
    <col min="8" max="8" width="46.28125" style="1" bestFit="1" customWidth="1"/>
    <col min="9" max="9" width="12.8515625" style="1" bestFit="1" customWidth="1"/>
    <col min="10" max="10" width="12.00390625" style="1" bestFit="1" customWidth="1"/>
    <col min="11" max="11" width="6.421875" style="1" customWidth="1"/>
    <col min="12" max="12" width="38.00390625" style="1" bestFit="1" customWidth="1"/>
    <col min="13" max="16384" width="9.00390625" style="1" customWidth="1"/>
  </cols>
  <sheetData>
    <row r="1" spans="1:12" ht="21">
      <c r="A1" s="22" t="s">
        <v>24</v>
      </c>
      <c r="B1" s="22" t="s">
        <v>25</v>
      </c>
      <c r="C1" s="363" t="s">
        <v>26</v>
      </c>
      <c r="D1" s="1" t="s">
        <v>27</v>
      </c>
      <c r="E1" s="1" t="s">
        <v>28</v>
      </c>
      <c r="F1" s="1" t="s">
        <v>29</v>
      </c>
      <c r="G1" s="1" t="s">
        <v>30</v>
      </c>
      <c r="H1" s="1" t="s">
        <v>31</v>
      </c>
      <c r="I1" s="1" t="s">
        <v>33</v>
      </c>
      <c r="J1" s="1" t="s">
        <v>32</v>
      </c>
      <c r="K1" s="1" t="s">
        <v>0</v>
      </c>
      <c r="L1" s="66" t="s">
        <v>60</v>
      </c>
    </row>
    <row r="2" spans="1:12" s="122" customFormat="1" ht="21">
      <c r="A2" s="334">
        <v>2011726005</v>
      </c>
      <c r="B2" s="335" t="s">
        <v>206</v>
      </c>
      <c r="C2" s="289" t="s">
        <v>13</v>
      </c>
      <c r="D2" s="305" t="s">
        <v>151</v>
      </c>
      <c r="E2" s="305" t="s">
        <v>7</v>
      </c>
      <c r="F2" s="305" t="s">
        <v>207</v>
      </c>
      <c r="G2" s="306">
        <v>6403678.77</v>
      </c>
      <c r="H2" s="305" t="s">
        <v>151</v>
      </c>
      <c r="I2" s="305" t="s">
        <v>94</v>
      </c>
      <c r="J2" s="305" t="s">
        <v>108</v>
      </c>
      <c r="K2" s="305">
        <v>10</v>
      </c>
      <c r="L2" s="305"/>
    </row>
    <row r="3" spans="1:12" s="122" customFormat="1" ht="42">
      <c r="A3" s="334">
        <v>2011753015</v>
      </c>
      <c r="B3" s="335" t="s">
        <v>208</v>
      </c>
      <c r="C3" s="289" t="s">
        <v>209</v>
      </c>
      <c r="D3" s="305" t="s">
        <v>210</v>
      </c>
      <c r="E3" s="305" t="s">
        <v>6</v>
      </c>
      <c r="F3" s="305" t="s">
        <v>212</v>
      </c>
      <c r="G3" s="306">
        <v>16885</v>
      </c>
      <c r="H3" s="305" t="s">
        <v>113</v>
      </c>
      <c r="I3" s="305" t="s">
        <v>113</v>
      </c>
      <c r="J3" s="305" t="s">
        <v>17</v>
      </c>
      <c r="K3" s="305">
        <v>10</v>
      </c>
      <c r="L3" s="305"/>
    </row>
    <row r="4" spans="1:12" s="122" customFormat="1" ht="42">
      <c r="A4" s="334">
        <v>2011753015</v>
      </c>
      <c r="B4" s="335" t="s">
        <v>208</v>
      </c>
      <c r="C4" s="289" t="s">
        <v>209</v>
      </c>
      <c r="D4" s="305" t="s">
        <v>210</v>
      </c>
      <c r="E4" s="305" t="s">
        <v>9</v>
      </c>
      <c r="F4" s="305" t="s">
        <v>212</v>
      </c>
      <c r="G4" s="306">
        <v>52920</v>
      </c>
      <c r="H4" s="305" t="s">
        <v>113</v>
      </c>
      <c r="I4" s="305" t="s">
        <v>113</v>
      </c>
      <c r="J4" s="305" t="s">
        <v>17</v>
      </c>
      <c r="K4" s="305">
        <v>10</v>
      </c>
      <c r="L4" s="305"/>
    </row>
    <row r="5" spans="1:12" s="122" customFormat="1" ht="42">
      <c r="A5" s="334">
        <v>2011753015</v>
      </c>
      <c r="B5" s="335" t="s">
        <v>208</v>
      </c>
      <c r="C5" s="289" t="s">
        <v>209</v>
      </c>
      <c r="D5" s="305" t="s">
        <v>210</v>
      </c>
      <c r="E5" s="305" t="s">
        <v>7</v>
      </c>
      <c r="F5" s="305" t="s">
        <v>212</v>
      </c>
      <c r="G5" s="306">
        <v>33770</v>
      </c>
      <c r="H5" s="305" t="s">
        <v>113</v>
      </c>
      <c r="I5" s="305" t="s">
        <v>113</v>
      </c>
      <c r="J5" s="305" t="s">
        <v>17</v>
      </c>
      <c r="K5" s="305">
        <v>10</v>
      </c>
      <c r="L5" s="305"/>
    </row>
    <row r="6" spans="1:12" s="122" customFormat="1" ht="42">
      <c r="A6" s="334">
        <v>2011753015</v>
      </c>
      <c r="B6" s="335" t="s">
        <v>208</v>
      </c>
      <c r="C6" s="289" t="s">
        <v>209</v>
      </c>
      <c r="D6" s="305" t="s">
        <v>210</v>
      </c>
      <c r="E6" s="305" t="s">
        <v>7</v>
      </c>
      <c r="F6" s="305" t="s">
        <v>215</v>
      </c>
      <c r="G6" s="306">
        <v>2250</v>
      </c>
      <c r="H6" s="305" t="s">
        <v>216</v>
      </c>
      <c r="I6" s="305" t="s">
        <v>106</v>
      </c>
      <c r="J6" s="305" t="s">
        <v>19</v>
      </c>
      <c r="K6" s="305">
        <v>10</v>
      </c>
      <c r="L6" s="305"/>
    </row>
    <row r="7" spans="1:12" s="122" customFormat="1" ht="42">
      <c r="A7" s="334">
        <v>2011753015</v>
      </c>
      <c r="B7" s="335" t="s">
        <v>219</v>
      </c>
      <c r="C7" s="289" t="s">
        <v>209</v>
      </c>
      <c r="D7" s="305" t="s">
        <v>218</v>
      </c>
      <c r="E7" s="305" t="s">
        <v>7</v>
      </c>
      <c r="F7" s="305" t="s">
        <v>217</v>
      </c>
      <c r="G7" s="306">
        <v>59819700</v>
      </c>
      <c r="H7" s="305" t="s">
        <v>218</v>
      </c>
      <c r="I7" s="305" t="s">
        <v>92</v>
      </c>
      <c r="J7" s="305" t="s">
        <v>91</v>
      </c>
      <c r="K7" s="305">
        <v>10</v>
      </c>
      <c r="L7" s="305"/>
    </row>
    <row r="8" spans="1:12" s="122" customFormat="1" ht="42">
      <c r="A8" s="334">
        <v>2011753015</v>
      </c>
      <c r="B8" s="335" t="s">
        <v>220</v>
      </c>
      <c r="C8" s="289" t="s">
        <v>209</v>
      </c>
      <c r="D8" s="289" t="s">
        <v>221</v>
      </c>
      <c r="E8" s="305" t="s">
        <v>7</v>
      </c>
      <c r="F8" s="305" t="s">
        <v>222</v>
      </c>
      <c r="G8" s="306">
        <v>1321500</v>
      </c>
      <c r="H8" s="289" t="s">
        <v>221</v>
      </c>
      <c r="I8" s="305" t="s">
        <v>92</v>
      </c>
      <c r="J8" s="305" t="s">
        <v>91</v>
      </c>
      <c r="K8" s="305">
        <v>10</v>
      </c>
      <c r="L8" s="305"/>
    </row>
    <row r="9" spans="1:12" s="122" customFormat="1" ht="21">
      <c r="A9" s="334">
        <v>2011726005</v>
      </c>
      <c r="B9" s="335" t="s">
        <v>231</v>
      </c>
      <c r="C9" s="289" t="s">
        <v>13</v>
      </c>
      <c r="D9" s="305" t="s">
        <v>210</v>
      </c>
      <c r="E9" s="305" t="s">
        <v>7</v>
      </c>
      <c r="F9" s="305" t="s">
        <v>232</v>
      </c>
      <c r="G9" s="306">
        <v>1585.21</v>
      </c>
      <c r="H9" s="305" t="s">
        <v>90</v>
      </c>
      <c r="I9" s="305" t="s">
        <v>4</v>
      </c>
      <c r="J9" s="305" t="s">
        <v>19</v>
      </c>
      <c r="K9" s="305">
        <v>10</v>
      </c>
      <c r="L9" s="305"/>
    </row>
    <row r="10" spans="1:12" s="122" customFormat="1" ht="42">
      <c r="A10" s="334">
        <v>2011753015</v>
      </c>
      <c r="B10" s="335" t="s">
        <v>233</v>
      </c>
      <c r="C10" s="289" t="s">
        <v>209</v>
      </c>
      <c r="D10" s="305" t="s">
        <v>210</v>
      </c>
      <c r="E10" s="305" t="s">
        <v>7</v>
      </c>
      <c r="F10" s="305" t="s">
        <v>234</v>
      </c>
      <c r="G10" s="306">
        <v>24000</v>
      </c>
      <c r="H10" s="305" t="s">
        <v>235</v>
      </c>
      <c r="I10" s="305" t="s">
        <v>3</v>
      </c>
      <c r="J10" s="305" t="s">
        <v>19</v>
      </c>
      <c r="K10" s="305">
        <v>10</v>
      </c>
      <c r="L10" s="305"/>
    </row>
    <row r="11" spans="1:12" s="122" customFormat="1" ht="21">
      <c r="A11" s="334">
        <v>2011726005</v>
      </c>
      <c r="B11" s="335" t="s">
        <v>231</v>
      </c>
      <c r="C11" s="289" t="s">
        <v>13</v>
      </c>
      <c r="D11" s="305" t="s">
        <v>210</v>
      </c>
      <c r="E11" s="305" t="s">
        <v>7</v>
      </c>
      <c r="F11" s="305" t="s">
        <v>236</v>
      </c>
      <c r="G11" s="306">
        <v>214</v>
      </c>
      <c r="H11" s="305" t="s">
        <v>90</v>
      </c>
      <c r="I11" s="305" t="s">
        <v>4</v>
      </c>
      <c r="J11" s="305" t="s">
        <v>19</v>
      </c>
      <c r="K11" s="305">
        <v>10</v>
      </c>
      <c r="L11" s="305"/>
    </row>
    <row r="12" spans="1:12" s="122" customFormat="1" ht="42">
      <c r="A12" s="334">
        <v>2011753015</v>
      </c>
      <c r="B12" s="335" t="s">
        <v>233</v>
      </c>
      <c r="C12" s="289" t="s">
        <v>209</v>
      </c>
      <c r="D12" s="305" t="s">
        <v>210</v>
      </c>
      <c r="E12" s="305" t="s">
        <v>7</v>
      </c>
      <c r="F12" s="305" t="s">
        <v>237</v>
      </c>
      <c r="G12" s="306">
        <v>12500</v>
      </c>
      <c r="H12" s="305" t="s">
        <v>131</v>
      </c>
      <c r="I12" s="305" t="s">
        <v>3</v>
      </c>
      <c r="J12" s="305" t="s">
        <v>19</v>
      </c>
      <c r="K12" s="305">
        <v>10</v>
      </c>
      <c r="L12" s="305"/>
    </row>
    <row r="13" spans="1:12" s="122" customFormat="1" ht="21">
      <c r="A13" s="334">
        <v>2011726005</v>
      </c>
      <c r="B13" s="335" t="s">
        <v>231</v>
      </c>
      <c r="C13" s="289" t="s">
        <v>13</v>
      </c>
      <c r="D13" s="305" t="s">
        <v>210</v>
      </c>
      <c r="E13" s="305" t="s">
        <v>15</v>
      </c>
      <c r="F13" s="305" t="s">
        <v>238</v>
      </c>
      <c r="G13" s="306">
        <v>3972</v>
      </c>
      <c r="H13" s="305" t="s">
        <v>263</v>
      </c>
      <c r="I13" s="305" t="s">
        <v>106</v>
      </c>
      <c r="J13" s="305" t="s">
        <v>19</v>
      </c>
      <c r="K13" s="305">
        <v>10</v>
      </c>
      <c r="L13" s="305"/>
    </row>
    <row r="14" spans="1:12" s="122" customFormat="1" ht="42">
      <c r="A14" s="334">
        <v>2011753015</v>
      </c>
      <c r="B14" s="335" t="s">
        <v>233</v>
      </c>
      <c r="C14" s="289" t="s">
        <v>209</v>
      </c>
      <c r="D14" s="305" t="s">
        <v>210</v>
      </c>
      <c r="E14" s="305" t="s">
        <v>7</v>
      </c>
      <c r="F14" s="305" t="s">
        <v>243</v>
      </c>
      <c r="G14" s="306">
        <v>84800</v>
      </c>
      <c r="H14" s="305" t="s">
        <v>131</v>
      </c>
      <c r="I14" s="305" t="s">
        <v>3</v>
      </c>
      <c r="J14" s="305" t="s">
        <v>19</v>
      </c>
      <c r="K14" s="305">
        <v>10</v>
      </c>
      <c r="L14" s="305"/>
    </row>
    <row r="15" spans="1:12" s="122" customFormat="1" ht="21">
      <c r="A15" s="334">
        <v>2011726005</v>
      </c>
      <c r="B15" s="335" t="s">
        <v>231</v>
      </c>
      <c r="C15" s="289" t="s">
        <v>13</v>
      </c>
      <c r="D15" s="305" t="s">
        <v>210</v>
      </c>
      <c r="E15" s="305" t="s">
        <v>7</v>
      </c>
      <c r="F15" s="305" t="s">
        <v>244</v>
      </c>
      <c r="G15" s="306">
        <v>3573.87</v>
      </c>
      <c r="H15" s="305" t="s">
        <v>245</v>
      </c>
      <c r="I15" s="305" t="s">
        <v>4</v>
      </c>
      <c r="J15" s="305" t="s">
        <v>19</v>
      </c>
      <c r="K15" s="305">
        <v>10</v>
      </c>
      <c r="L15" s="305"/>
    </row>
    <row r="16" spans="1:12" s="122" customFormat="1" ht="21">
      <c r="A16" s="334">
        <v>2011726005</v>
      </c>
      <c r="B16" s="335" t="s">
        <v>231</v>
      </c>
      <c r="C16" s="289" t="s">
        <v>13</v>
      </c>
      <c r="D16" s="305" t="s">
        <v>210</v>
      </c>
      <c r="E16" s="305" t="s">
        <v>15</v>
      </c>
      <c r="F16" s="305" t="s">
        <v>246</v>
      </c>
      <c r="G16" s="306">
        <v>12608</v>
      </c>
      <c r="H16" s="305" t="s">
        <v>105</v>
      </c>
      <c r="I16" s="305" t="s">
        <v>71</v>
      </c>
      <c r="J16" s="305" t="s">
        <v>19</v>
      </c>
      <c r="K16" s="305">
        <v>10</v>
      </c>
      <c r="L16" s="305"/>
    </row>
    <row r="17" spans="1:12" s="122" customFormat="1" ht="21">
      <c r="A17" s="334">
        <v>2011726005</v>
      </c>
      <c r="B17" s="335" t="s">
        <v>231</v>
      </c>
      <c r="C17" s="289" t="s">
        <v>13</v>
      </c>
      <c r="D17" s="305" t="s">
        <v>210</v>
      </c>
      <c r="E17" s="305" t="s">
        <v>7</v>
      </c>
      <c r="F17" s="305" t="s">
        <v>247</v>
      </c>
      <c r="G17" s="306">
        <v>386.27</v>
      </c>
      <c r="H17" s="305" t="s">
        <v>90</v>
      </c>
      <c r="I17" s="305" t="s">
        <v>4</v>
      </c>
      <c r="J17" s="305" t="s">
        <v>19</v>
      </c>
      <c r="K17" s="305">
        <v>10</v>
      </c>
      <c r="L17" s="305"/>
    </row>
    <row r="18" spans="1:12" s="122" customFormat="1" ht="21">
      <c r="A18" s="334">
        <v>2011726001</v>
      </c>
      <c r="B18" s="335" t="s">
        <v>248</v>
      </c>
      <c r="C18" s="289" t="s">
        <v>5</v>
      </c>
      <c r="D18" s="305" t="s">
        <v>210</v>
      </c>
      <c r="E18" s="305" t="s">
        <v>7</v>
      </c>
      <c r="F18" s="305" t="s">
        <v>249</v>
      </c>
      <c r="G18" s="306">
        <v>32604.1</v>
      </c>
      <c r="H18" s="305" t="s">
        <v>250</v>
      </c>
      <c r="I18" s="305" t="s">
        <v>71</v>
      </c>
      <c r="J18" s="305" t="s">
        <v>19</v>
      </c>
      <c r="K18" s="305">
        <v>10</v>
      </c>
      <c r="L18" s="305"/>
    </row>
    <row r="19" spans="1:12" s="122" customFormat="1" ht="42">
      <c r="A19" s="334">
        <v>2011753015</v>
      </c>
      <c r="B19" s="335" t="s">
        <v>233</v>
      </c>
      <c r="C19" s="289" t="s">
        <v>209</v>
      </c>
      <c r="D19" s="305" t="s">
        <v>210</v>
      </c>
      <c r="E19" s="305" t="s">
        <v>7</v>
      </c>
      <c r="F19" s="377" t="s">
        <v>251</v>
      </c>
      <c r="G19" s="378">
        <v>3000</v>
      </c>
      <c r="H19" s="377" t="s">
        <v>235</v>
      </c>
      <c r="I19" s="377" t="s">
        <v>3</v>
      </c>
      <c r="J19" s="377" t="s">
        <v>19</v>
      </c>
      <c r="K19" s="377">
        <v>10</v>
      </c>
      <c r="L19" s="377"/>
    </row>
    <row r="20" spans="1:12" s="122" customFormat="1" ht="21">
      <c r="A20" s="334">
        <v>2011726005</v>
      </c>
      <c r="B20" s="335" t="s">
        <v>231</v>
      </c>
      <c r="C20" s="289" t="s">
        <v>13</v>
      </c>
      <c r="D20" s="305" t="s">
        <v>210</v>
      </c>
      <c r="E20" s="377" t="s">
        <v>14</v>
      </c>
      <c r="F20" s="377" t="s">
        <v>252</v>
      </c>
      <c r="G20" s="378">
        <f>720+510</f>
        <v>1230</v>
      </c>
      <c r="H20" s="305" t="s">
        <v>264</v>
      </c>
      <c r="I20" s="377" t="s">
        <v>106</v>
      </c>
      <c r="J20" s="377" t="s">
        <v>19</v>
      </c>
      <c r="K20" s="377">
        <v>10</v>
      </c>
      <c r="L20" s="377"/>
    </row>
    <row r="21" spans="1:12" s="122" customFormat="1" ht="21">
      <c r="A21" s="334">
        <v>2011726005</v>
      </c>
      <c r="B21" s="335" t="s">
        <v>231</v>
      </c>
      <c r="C21" s="289" t="s">
        <v>13</v>
      </c>
      <c r="D21" s="305" t="s">
        <v>210</v>
      </c>
      <c r="E21" s="377" t="s">
        <v>14</v>
      </c>
      <c r="F21" s="377" t="s">
        <v>252</v>
      </c>
      <c r="G21" s="378">
        <f>2320+1500</f>
        <v>3820</v>
      </c>
      <c r="H21" s="305" t="s">
        <v>263</v>
      </c>
      <c r="I21" s="305" t="s">
        <v>106</v>
      </c>
      <c r="J21" s="305" t="s">
        <v>19</v>
      </c>
      <c r="K21" s="305">
        <v>10</v>
      </c>
      <c r="L21" s="377"/>
    </row>
    <row r="22" spans="1:12" s="122" customFormat="1" ht="21">
      <c r="A22" s="334">
        <v>2011726005</v>
      </c>
      <c r="B22" s="335" t="s">
        <v>231</v>
      </c>
      <c r="C22" s="289" t="s">
        <v>13</v>
      </c>
      <c r="D22" s="305" t="s">
        <v>210</v>
      </c>
      <c r="E22" s="377" t="s">
        <v>15</v>
      </c>
      <c r="F22" s="377" t="s">
        <v>253</v>
      </c>
      <c r="G22" s="378">
        <v>17370</v>
      </c>
      <c r="H22" s="377" t="s">
        <v>105</v>
      </c>
      <c r="I22" s="377" t="s">
        <v>71</v>
      </c>
      <c r="J22" s="377" t="s">
        <v>19</v>
      </c>
      <c r="K22" s="377">
        <v>10</v>
      </c>
      <c r="L22" s="377"/>
    </row>
    <row r="23" spans="1:12" s="122" customFormat="1" ht="21">
      <c r="A23" s="334">
        <v>2011726005</v>
      </c>
      <c r="B23" s="335" t="s">
        <v>231</v>
      </c>
      <c r="C23" s="289" t="s">
        <v>13</v>
      </c>
      <c r="D23" s="305" t="s">
        <v>210</v>
      </c>
      <c r="E23" s="377" t="s">
        <v>15</v>
      </c>
      <c r="F23" s="377" t="s">
        <v>254</v>
      </c>
      <c r="G23" s="378">
        <v>4980</v>
      </c>
      <c r="H23" s="305" t="s">
        <v>263</v>
      </c>
      <c r="I23" s="305" t="s">
        <v>106</v>
      </c>
      <c r="J23" s="305" t="s">
        <v>19</v>
      </c>
      <c r="K23" s="305">
        <v>10</v>
      </c>
      <c r="L23" s="377"/>
    </row>
    <row r="24" spans="1:12" s="122" customFormat="1" ht="21">
      <c r="A24" s="334">
        <v>2011726005</v>
      </c>
      <c r="B24" s="335" t="s">
        <v>231</v>
      </c>
      <c r="C24" s="289" t="s">
        <v>13</v>
      </c>
      <c r="D24" s="305" t="s">
        <v>210</v>
      </c>
      <c r="E24" s="377" t="s">
        <v>15</v>
      </c>
      <c r="F24" s="377" t="s">
        <v>255</v>
      </c>
      <c r="G24" s="378">
        <v>1018</v>
      </c>
      <c r="H24" s="377" t="s">
        <v>105</v>
      </c>
      <c r="I24" s="377" t="s">
        <v>71</v>
      </c>
      <c r="J24" s="377" t="s">
        <v>19</v>
      </c>
      <c r="K24" s="377">
        <v>10</v>
      </c>
      <c r="L24" s="377"/>
    </row>
    <row r="25" spans="1:12" s="122" customFormat="1" ht="21">
      <c r="A25" s="334">
        <v>2011726001</v>
      </c>
      <c r="B25" s="335" t="s">
        <v>248</v>
      </c>
      <c r="C25" s="289" t="s">
        <v>5</v>
      </c>
      <c r="D25" s="305" t="s">
        <v>210</v>
      </c>
      <c r="E25" s="305" t="s">
        <v>6</v>
      </c>
      <c r="F25" s="377" t="s">
        <v>256</v>
      </c>
      <c r="G25" s="378">
        <v>1600</v>
      </c>
      <c r="H25" s="377" t="s">
        <v>111</v>
      </c>
      <c r="I25" s="377" t="s">
        <v>3</v>
      </c>
      <c r="J25" s="377" t="s">
        <v>19</v>
      </c>
      <c r="K25" s="377">
        <v>10</v>
      </c>
      <c r="L25" s="377"/>
    </row>
    <row r="26" spans="1:12" s="122" customFormat="1" ht="21">
      <c r="A26" s="374">
        <v>2011726002</v>
      </c>
      <c r="B26" s="375" t="s">
        <v>257</v>
      </c>
      <c r="C26" s="376" t="s">
        <v>23</v>
      </c>
      <c r="D26" s="377" t="s">
        <v>210</v>
      </c>
      <c r="E26" s="377" t="s">
        <v>10</v>
      </c>
      <c r="F26" s="377" t="s">
        <v>258</v>
      </c>
      <c r="G26" s="378">
        <v>9560</v>
      </c>
      <c r="H26" s="377" t="s">
        <v>103</v>
      </c>
      <c r="I26" s="377" t="s">
        <v>71</v>
      </c>
      <c r="J26" s="377" t="s">
        <v>19</v>
      </c>
      <c r="K26" s="377">
        <v>10</v>
      </c>
      <c r="L26" s="377"/>
    </row>
    <row r="27" spans="1:12" s="122" customFormat="1" ht="21">
      <c r="A27" s="374">
        <v>2011726002</v>
      </c>
      <c r="B27" s="375" t="s">
        <v>257</v>
      </c>
      <c r="C27" s="376" t="s">
        <v>23</v>
      </c>
      <c r="D27" s="377" t="s">
        <v>210</v>
      </c>
      <c r="E27" s="377" t="s">
        <v>9</v>
      </c>
      <c r="F27" s="377" t="s">
        <v>259</v>
      </c>
      <c r="G27" s="378">
        <v>2700</v>
      </c>
      <c r="H27" s="377" t="s">
        <v>104</v>
      </c>
      <c r="I27" s="377" t="s">
        <v>71</v>
      </c>
      <c r="J27" s="377" t="s">
        <v>19</v>
      </c>
      <c r="K27" s="377">
        <v>10</v>
      </c>
      <c r="L27" s="377"/>
    </row>
    <row r="28" spans="1:12" s="122" customFormat="1" ht="21">
      <c r="A28" s="334">
        <v>2011726001</v>
      </c>
      <c r="B28" s="335" t="s">
        <v>248</v>
      </c>
      <c r="C28" s="289" t="s">
        <v>5</v>
      </c>
      <c r="D28" s="305" t="s">
        <v>210</v>
      </c>
      <c r="E28" s="377" t="s">
        <v>87</v>
      </c>
      <c r="F28" s="377" t="s">
        <v>260</v>
      </c>
      <c r="G28" s="378">
        <v>240</v>
      </c>
      <c r="H28" s="377" t="s">
        <v>261</v>
      </c>
      <c r="I28" s="377" t="s">
        <v>106</v>
      </c>
      <c r="J28" s="377" t="s">
        <v>19</v>
      </c>
      <c r="K28" s="377">
        <v>10</v>
      </c>
      <c r="L28" s="377"/>
    </row>
    <row r="29" spans="1:12" s="122" customFormat="1" ht="21">
      <c r="A29" s="334">
        <v>2011726001</v>
      </c>
      <c r="B29" s="335" t="s">
        <v>248</v>
      </c>
      <c r="C29" s="289" t="s">
        <v>5</v>
      </c>
      <c r="D29" s="305" t="s">
        <v>210</v>
      </c>
      <c r="E29" s="377" t="s">
        <v>87</v>
      </c>
      <c r="F29" s="377" t="s">
        <v>262</v>
      </c>
      <c r="G29" s="378">
        <f>400+400</f>
        <v>800</v>
      </c>
      <c r="H29" s="305" t="s">
        <v>264</v>
      </c>
      <c r="I29" s="377" t="s">
        <v>106</v>
      </c>
      <c r="J29" s="377" t="s">
        <v>19</v>
      </c>
      <c r="K29" s="377">
        <v>10</v>
      </c>
      <c r="L29" s="377"/>
    </row>
    <row r="30" spans="1:12" s="122" customFormat="1" ht="21">
      <c r="A30" s="334">
        <v>2011726001</v>
      </c>
      <c r="B30" s="335" t="s">
        <v>248</v>
      </c>
      <c r="C30" s="289" t="s">
        <v>5</v>
      </c>
      <c r="D30" s="305" t="s">
        <v>210</v>
      </c>
      <c r="E30" s="377" t="s">
        <v>87</v>
      </c>
      <c r="F30" s="377" t="s">
        <v>262</v>
      </c>
      <c r="G30" s="378">
        <f>2388+2388</f>
        <v>4776</v>
      </c>
      <c r="H30" s="305" t="s">
        <v>263</v>
      </c>
      <c r="I30" s="305" t="s">
        <v>106</v>
      </c>
      <c r="J30" s="305" t="s">
        <v>19</v>
      </c>
      <c r="K30" s="305">
        <v>10</v>
      </c>
      <c r="L30" s="377"/>
    </row>
    <row r="31" spans="1:12" s="122" customFormat="1" ht="21">
      <c r="A31" s="334">
        <v>2011726001</v>
      </c>
      <c r="B31" s="335" t="s">
        <v>248</v>
      </c>
      <c r="C31" s="289" t="s">
        <v>5</v>
      </c>
      <c r="D31" s="305" t="s">
        <v>210</v>
      </c>
      <c r="E31" s="377" t="s">
        <v>87</v>
      </c>
      <c r="F31" s="377" t="s">
        <v>265</v>
      </c>
      <c r="G31" s="378">
        <v>600</v>
      </c>
      <c r="H31" s="377" t="s">
        <v>266</v>
      </c>
      <c r="I31" s="377" t="s">
        <v>3</v>
      </c>
      <c r="J31" s="377" t="s">
        <v>19</v>
      </c>
      <c r="K31" s="377">
        <v>10</v>
      </c>
      <c r="L31" s="377"/>
    </row>
    <row r="32" spans="1:12" s="122" customFormat="1" ht="42">
      <c r="A32" s="334">
        <v>2011753015</v>
      </c>
      <c r="B32" s="335" t="s">
        <v>233</v>
      </c>
      <c r="C32" s="289" t="s">
        <v>209</v>
      </c>
      <c r="D32" s="305" t="s">
        <v>210</v>
      </c>
      <c r="E32" s="305" t="s">
        <v>7</v>
      </c>
      <c r="F32" s="377" t="s">
        <v>267</v>
      </c>
      <c r="G32" s="378">
        <v>28366.67</v>
      </c>
      <c r="H32" s="377" t="s">
        <v>235</v>
      </c>
      <c r="I32" s="377" t="s">
        <v>3</v>
      </c>
      <c r="J32" s="377" t="s">
        <v>19</v>
      </c>
      <c r="K32" s="377">
        <v>10</v>
      </c>
      <c r="L32" s="377"/>
    </row>
    <row r="33" spans="1:12" s="122" customFormat="1" ht="42">
      <c r="A33" s="334">
        <v>2011753015</v>
      </c>
      <c r="B33" s="335" t="s">
        <v>233</v>
      </c>
      <c r="C33" s="289" t="s">
        <v>209</v>
      </c>
      <c r="D33" s="305" t="s">
        <v>210</v>
      </c>
      <c r="E33" s="305" t="s">
        <v>7</v>
      </c>
      <c r="F33" s="377" t="s">
        <v>267</v>
      </c>
      <c r="G33" s="378">
        <v>158800</v>
      </c>
      <c r="H33" s="377" t="s">
        <v>268</v>
      </c>
      <c r="I33" s="377" t="s">
        <v>3</v>
      </c>
      <c r="J33" s="377" t="s">
        <v>19</v>
      </c>
      <c r="K33" s="377">
        <v>10</v>
      </c>
      <c r="L33" s="377"/>
    </row>
    <row r="34" spans="1:12" s="122" customFormat="1" ht="42">
      <c r="A34" s="334">
        <v>2011753015</v>
      </c>
      <c r="B34" s="335" t="s">
        <v>233</v>
      </c>
      <c r="C34" s="289" t="s">
        <v>209</v>
      </c>
      <c r="D34" s="305" t="s">
        <v>210</v>
      </c>
      <c r="E34" s="377" t="s">
        <v>7</v>
      </c>
      <c r="F34" s="377" t="s">
        <v>269</v>
      </c>
      <c r="G34" s="378">
        <f>652880+202980+80170+35890+56640+611030+265750+331600+249160</f>
        <v>2486100</v>
      </c>
      <c r="H34" s="377" t="s">
        <v>67</v>
      </c>
      <c r="I34" s="305" t="s">
        <v>1</v>
      </c>
      <c r="J34" s="305" t="s">
        <v>17</v>
      </c>
      <c r="K34" s="377">
        <v>10</v>
      </c>
      <c r="L34" s="377"/>
    </row>
    <row r="35" spans="1:12" s="122" customFormat="1" ht="42">
      <c r="A35" s="334">
        <v>2011753015</v>
      </c>
      <c r="B35" s="335" t="s">
        <v>233</v>
      </c>
      <c r="C35" s="289" t="s">
        <v>209</v>
      </c>
      <c r="D35" s="305" t="s">
        <v>210</v>
      </c>
      <c r="E35" s="377" t="s">
        <v>14</v>
      </c>
      <c r="F35" s="377" t="s">
        <v>269</v>
      </c>
      <c r="G35" s="378">
        <v>2238590</v>
      </c>
      <c r="H35" s="377" t="s">
        <v>67</v>
      </c>
      <c r="I35" s="305" t="s">
        <v>1</v>
      </c>
      <c r="J35" s="305" t="s">
        <v>17</v>
      </c>
      <c r="K35" s="377">
        <v>10</v>
      </c>
      <c r="L35" s="377"/>
    </row>
    <row r="36" spans="1:12" s="122" customFormat="1" ht="42">
      <c r="A36" s="334">
        <v>2011753015</v>
      </c>
      <c r="B36" s="335" t="s">
        <v>233</v>
      </c>
      <c r="C36" s="289" t="s">
        <v>209</v>
      </c>
      <c r="D36" s="305" t="s">
        <v>210</v>
      </c>
      <c r="E36" s="377" t="s">
        <v>15</v>
      </c>
      <c r="F36" s="377" t="s">
        <v>269</v>
      </c>
      <c r="G36" s="378">
        <v>3469580</v>
      </c>
      <c r="H36" s="377" t="s">
        <v>67</v>
      </c>
      <c r="I36" s="305" t="s">
        <v>1</v>
      </c>
      <c r="J36" s="305" t="s">
        <v>17</v>
      </c>
      <c r="K36" s="377">
        <v>10</v>
      </c>
      <c r="L36" s="377"/>
    </row>
    <row r="37" spans="1:12" s="122" customFormat="1" ht="42">
      <c r="A37" s="334">
        <v>2011753015</v>
      </c>
      <c r="B37" s="335" t="s">
        <v>233</v>
      </c>
      <c r="C37" s="289" t="s">
        <v>209</v>
      </c>
      <c r="D37" s="305" t="s">
        <v>210</v>
      </c>
      <c r="E37" s="377" t="s">
        <v>16</v>
      </c>
      <c r="F37" s="377" t="s">
        <v>269</v>
      </c>
      <c r="G37" s="378">
        <v>1911300</v>
      </c>
      <c r="H37" s="377" t="s">
        <v>67</v>
      </c>
      <c r="I37" s="305" t="s">
        <v>1</v>
      </c>
      <c r="J37" s="305" t="s">
        <v>17</v>
      </c>
      <c r="K37" s="377">
        <v>10</v>
      </c>
      <c r="L37" s="377"/>
    </row>
    <row r="38" spans="1:12" s="122" customFormat="1" ht="42">
      <c r="A38" s="334">
        <v>2011753015</v>
      </c>
      <c r="B38" s="335" t="s">
        <v>233</v>
      </c>
      <c r="C38" s="289" t="s">
        <v>209</v>
      </c>
      <c r="D38" s="305" t="s">
        <v>210</v>
      </c>
      <c r="E38" s="377" t="s">
        <v>88</v>
      </c>
      <c r="F38" s="377" t="s">
        <v>269</v>
      </c>
      <c r="G38" s="378">
        <v>128430</v>
      </c>
      <c r="H38" s="377" t="s">
        <v>67</v>
      </c>
      <c r="I38" s="305" t="s">
        <v>1</v>
      </c>
      <c r="J38" s="305" t="s">
        <v>17</v>
      </c>
      <c r="K38" s="377">
        <v>10</v>
      </c>
      <c r="L38" s="377"/>
    </row>
    <row r="39" spans="1:12" s="122" customFormat="1" ht="42">
      <c r="A39" s="334">
        <v>2011753015</v>
      </c>
      <c r="B39" s="335" t="s">
        <v>233</v>
      </c>
      <c r="C39" s="289" t="s">
        <v>209</v>
      </c>
      <c r="D39" s="305" t="s">
        <v>210</v>
      </c>
      <c r="E39" s="377" t="s">
        <v>56</v>
      </c>
      <c r="F39" s="377" t="s">
        <v>269</v>
      </c>
      <c r="G39" s="378">
        <v>72140</v>
      </c>
      <c r="H39" s="377" t="s">
        <v>67</v>
      </c>
      <c r="I39" s="305" t="s">
        <v>1</v>
      </c>
      <c r="J39" s="305" t="s">
        <v>17</v>
      </c>
      <c r="K39" s="377">
        <v>10</v>
      </c>
      <c r="L39" s="377"/>
    </row>
    <row r="40" spans="1:12" s="122" customFormat="1" ht="42">
      <c r="A40" s="334">
        <v>2011753015</v>
      </c>
      <c r="B40" s="335" t="s">
        <v>233</v>
      </c>
      <c r="C40" s="289" t="s">
        <v>209</v>
      </c>
      <c r="D40" s="305" t="s">
        <v>210</v>
      </c>
      <c r="E40" s="377" t="s">
        <v>9</v>
      </c>
      <c r="F40" s="377" t="s">
        <v>269</v>
      </c>
      <c r="G40" s="378">
        <v>209160</v>
      </c>
      <c r="H40" s="377" t="s">
        <v>67</v>
      </c>
      <c r="I40" s="305" t="s">
        <v>1</v>
      </c>
      <c r="J40" s="305" t="s">
        <v>17</v>
      </c>
      <c r="K40" s="377">
        <v>10</v>
      </c>
      <c r="L40" s="377"/>
    </row>
    <row r="41" spans="1:12" s="122" customFormat="1" ht="42">
      <c r="A41" s="334">
        <v>2011753015</v>
      </c>
      <c r="B41" s="335" t="s">
        <v>233</v>
      </c>
      <c r="C41" s="289" t="s">
        <v>209</v>
      </c>
      <c r="D41" s="305" t="s">
        <v>210</v>
      </c>
      <c r="E41" s="377" t="s">
        <v>10</v>
      </c>
      <c r="F41" s="377" t="s">
        <v>269</v>
      </c>
      <c r="G41" s="378">
        <v>123056.33</v>
      </c>
      <c r="H41" s="377" t="s">
        <v>67</v>
      </c>
      <c r="I41" s="305" t="s">
        <v>1</v>
      </c>
      <c r="J41" s="305" t="s">
        <v>17</v>
      </c>
      <c r="K41" s="377">
        <v>10</v>
      </c>
      <c r="L41" s="377"/>
    </row>
    <row r="42" spans="1:12" s="122" customFormat="1" ht="42">
      <c r="A42" s="334">
        <v>2011753015</v>
      </c>
      <c r="B42" s="335" t="s">
        <v>233</v>
      </c>
      <c r="C42" s="289" t="s">
        <v>209</v>
      </c>
      <c r="D42" s="305" t="s">
        <v>210</v>
      </c>
      <c r="E42" s="377" t="s">
        <v>11</v>
      </c>
      <c r="F42" s="377" t="s">
        <v>269</v>
      </c>
      <c r="G42" s="378">
        <v>1277240</v>
      </c>
      <c r="H42" s="377" t="s">
        <v>67</v>
      </c>
      <c r="I42" s="305" t="s">
        <v>1</v>
      </c>
      <c r="J42" s="305" t="s">
        <v>17</v>
      </c>
      <c r="K42" s="377">
        <v>10</v>
      </c>
      <c r="L42" s="377"/>
    </row>
    <row r="43" spans="1:12" s="122" customFormat="1" ht="42">
      <c r="A43" s="334">
        <v>2011753015</v>
      </c>
      <c r="B43" s="335" t="s">
        <v>233</v>
      </c>
      <c r="C43" s="289" t="s">
        <v>209</v>
      </c>
      <c r="D43" s="305" t="s">
        <v>210</v>
      </c>
      <c r="E43" s="377" t="s">
        <v>89</v>
      </c>
      <c r="F43" s="377" t="s">
        <v>269</v>
      </c>
      <c r="G43" s="378">
        <v>629740</v>
      </c>
      <c r="H43" s="377" t="s">
        <v>67</v>
      </c>
      <c r="I43" s="305" t="s">
        <v>1</v>
      </c>
      <c r="J43" s="305" t="s">
        <v>17</v>
      </c>
      <c r="K43" s="377">
        <v>10</v>
      </c>
      <c r="L43" s="377"/>
    </row>
    <row r="44" spans="1:12" s="122" customFormat="1" ht="42">
      <c r="A44" s="334">
        <v>2011753015</v>
      </c>
      <c r="B44" s="335" t="s">
        <v>233</v>
      </c>
      <c r="C44" s="289" t="s">
        <v>209</v>
      </c>
      <c r="D44" s="305" t="s">
        <v>210</v>
      </c>
      <c r="E44" s="377" t="s">
        <v>8</v>
      </c>
      <c r="F44" s="377" t="s">
        <v>269</v>
      </c>
      <c r="G44" s="378">
        <v>103200</v>
      </c>
      <c r="H44" s="377" t="s">
        <v>67</v>
      </c>
      <c r="I44" s="305" t="s">
        <v>1</v>
      </c>
      <c r="J44" s="305" t="s">
        <v>17</v>
      </c>
      <c r="K44" s="377">
        <v>10</v>
      </c>
      <c r="L44" s="377"/>
    </row>
    <row r="45" spans="1:12" s="122" customFormat="1" ht="42">
      <c r="A45" s="334">
        <v>2011753015</v>
      </c>
      <c r="B45" s="335" t="s">
        <v>233</v>
      </c>
      <c r="C45" s="289" t="s">
        <v>209</v>
      </c>
      <c r="D45" s="305" t="s">
        <v>210</v>
      </c>
      <c r="E45" s="377" t="s">
        <v>6</v>
      </c>
      <c r="F45" s="377" t="s">
        <v>269</v>
      </c>
      <c r="G45" s="378">
        <v>1596760</v>
      </c>
      <c r="H45" s="377" t="s">
        <v>67</v>
      </c>
      <c r="I45" s="305" t="s">
        <v>1</v>
      </c>
      <c r="J45" s="305" t="s">
        <v>17</v>
      </c>
      <c r="K45" s="377">
        <v>10</v>
      </c>
      <c r="L45" s="377"/>
    </row>
    <row r="46" spans="1:12" s="122" customFormat="1" ht="42">
      <c r="A46" s="334">
        <v>2011753015</v>
      </c>
      <c r="B46" s="335" t="s">
        <v>233</v>
      </c>
      <c r="C46" s="289" t="s">
        <v>209</v>
      </c>
      <c r="D46" s="305" t="s">
        <v>210</v>
      </c>
      <c r="E46" s="377" t="s">
        <v>18</v>
      </c>
      <c r="F46" s="377" t="s">
        <v>269</v>
      </c>
      <c r="G46" s="378">
        <v>142180</v>
      </c>
      <c r="H46" s="377" t="s">
        <v>67</v>
      </c>
      <c r="I46" s="305" t="s">
        <v>1</v>
      </c>
      <c r="J46" s="305" t="s">
        <v>17</v>
      </c>
      <c r="K46" s="377">
        <v>10</v>
      </c>
      <c r="L46" s="377"/>
    </row>
    <row r="47" spans="1:12" s="122" customFormat="1" ht="42">
      <c r="A47" s="334">
        <v>2011753015</v>
      </c>
      <c r="B47" s="335" t="s">
        <v>233</v>
      </c>
      <c r="C47" s="289" t="s">
        <v>209</v>
      </c>
      <c r="D47" s="305" t="s">
        <v>210</v>
      </c>
      <c r="E47" s="377" t="s">
        <v>87</v>
      </c>
      <c r="F47" s="377" t="s">
        <v>269</v>
      </c>
      <c r="G47" s="378">
        <v>26900</v>
      </c>
      <c r="H47" s="377" t="s">
        <v>67</v>
      </c>
      <c r="I47" s="305" t="s">
        <v>1</v>
      </c>
      <c r="J47" s="305" t="s">
        <v>17</v>
      </c>
      <c r="K47" s="377">
        <v>10</v>
      </c>
      <c r="L47" s="377"/>
    </row>
    <row r="48" spans="1:12" s="122" customFormat="1" ht="42">
      <c r="A48" s="334">
        <v>2011753015</v>
      </c>
      <c r="B48" s="335" t="s">
        <v>233</v>
      </c>
      <c r="C48" s="289" t="s">
        <v>209</v>
      </c>
      <c r="D48" s="305" t="s">
        <v>210</v>
      </c>
      <c r="E48" s="377" t="s">
        <v>14</v>
      </c>
      <c r="F48" s="377" t="s">
        <v>269</v>
      </c>
      <c r="G48" s="378">
        <v>178700</v>
      </c>
      <c r="H48" s="377" t="s">
        <v>68</v>
      </c>
      <c r="I48" s="305" t="s">
        <v>1</v>
      </c>
      <c r="J48" s="305" t="s">
        <v>17</v>
      </c>
      <c r="K48" s="377">
        <v>10</v>
      </c>
      <c r="L48" s="377"/>
    </row>
    <row r="49" spans="1:12" s="122" customFormat="1" ht="42">
      <c r="A49" s="334">
        <v>2011753015</v>
      </c>
      <c r="B49" s="335" t="s">
        <v>233</v>
      </c>
      <c r="C49" s="289" t="s">
        <v>209</v>
      </c>
      <c r="D49" s="305" t="s">
        <v>210</v>
      </c>
      <c r="E49" s="377" t="s">
        <v>14</v>
      </c>
      <c r="F49" s="377" t="s">
        <v>269</v>
      </c>
      <c r="G49" s="378">
        <v>168800</v>
      </c>
      <c r="H49" s="377" t="s">
        <v>273</v>
      </c>
      <c r="I49" s="305" t="s">
        <v>1</v>
      </c>
      <c r="J49" s="305" t="s">
        <v>17</v>
      </c>
      <c r="K49" s="377">
        <v>10</v>
      </c>
      <c r="L49" s="377"/>
    </row>
    <row r="50" spans="1:12" s="122" customFormat="1" ht="42">
      <c r="A50" s="334">
        <v>2011753015</v>
      </c>
      <c r="B50" s="335" t="s">
        <v>233</v>
      </c>
      <c r="C50" s="289" t="s">
        <v>209</v>
      </c>
      <c r="D50" s="305" t="s">
        <v>210</v>
      </c>
      <c r="E50" s="377" t="s">
        <v>14</v>
      </c>
      <c r="F50" s="377" t="s">
        <v>269</v>
      </c>
      <c r="G50" s="378">
        <v>35000</v>
      </c>
      <c r="H50" s="377" t="s">
        <v>270</v>
      </c>
      <c r="I50" s="305" t="s">
        <v>1</v>
      </c>
      <c r="J50" s="305" t="s">
        <v>17</v>
      </c>
      <c r="K50" s="377">
        <v>10</v>
      </c>
      <c r="L50" s="377"/>
    </row>
    <row r="51" spans="1:12" s="122" customFormat="1" ht="42">
      <c r="A51" s="334">
        <v>2011753015</v>
      </c>
      <c r="B51" s="335" t="s">
        <v>233</v>
      </c>
      <c r="C51" s="289" t="s">
        <v>209</v>
      </c>
      <c r="D51" s="305" t="s">
        <v>210</v>
      </c>
      <c r="E51" s="377" t="s">
        <v>14</v>
      </c>
      <c r="F51" s="377" t="s">
        <v>269</v>
      </c>
      <c r="G51" s="378">
        <v>21200</v>
      </c>
      <c r="H51" s="377" t="s">
        <v>271</v>
      </c>
      <c r="I51" s="305" t="s">
        <v>1</v>
      </c>
      <c r="J51" s="305" t="s">
        <v>17</v>
      </c>
      <c r="K51" s="377">
        <v>10</v>
      </c>
      <c r="L51" s="377"/>
    </row>
    <row r="52" spans="1:12" s="122" customFormat="1" ht="42">
      <c r="A52" s="334">
        <v>2011753015</v>
      </c>
      <c r="B52" s="335" t="s">
        <v>233</v>
      </c>
      <c r="C52" s="289" t="s">
        <v>209</v>
      </c>
      <c r="D52" s="305" t="s">
        <v>210</v>
      </c>
      <c r="E52" s="377" t="s">
        <v>14</v>
      </c>
      <c r="F52" s="377" t="s">
        <v>269</v>
      </c>
      <c r="G52" s="378">
        <v>21200</v>
      </c>
      <c r="H52" s="377" t="s">
        <v>272</v>
      </c>
      <c r="I52" s="305" t="s">
        <v>1</v>
      </c>
      <c r="J52" s="305" t="s">
        <v>17</v>
      </c>
      <c r="K52" s="377">
        <v>10</v>
      </c>
      <c r="L52" s="377"/>
    </row>
    <row r="53" spans="1:12" s="122" customFormat="1" ht="42">
      <c r="A53" s="334">
        <v>2011753015</v>
      </c>
      <c r="B53" s="335" t="s">
        <v>233</v>
      </c>
      <c r="C53" s="289" t="s">
        <v>209</v>
      </c>
      <c r="D53" s="305" t="s">
        <v>210</v>
      </c>
      <c r="E53" s="377" t="s">
        <v>15</v>
      </c>
      <c r="F53" s="377" t="s">
        <v>269</v>
      </c>
      <c r="G53" s="378">
        <v>280000</v>
      </c>
      <c r="H53" s="377" t="s">
        <v>68</v>
      </c>
      <c r="I53" s="305" t="s">
        <v>1</v>
      </c>
      <c r="J53" s="305" t="s">
        <v>17</v>
      </c>
      <c r="K53" s="377">
        <v>10</v>
      </c>
      <c r="L53" s="377"/>
    </row>
    <row r="54" spans="1:12" s="122" customFormat="1" ht="42">
      <c r="A54" s="334">
        <v>2011753015</v>
      </c>
      <c r="B54" s="335" t="s">
        <v>233</v>
      </c>
      <c r="C54" s="289" t="s">
        <v>209</v>
      </c>
      <c r="D54" s="305" t="s">
        <v>210</v>
      </c>
      <c r="E54" s="377" t="s">
        <v>15</v>
      </c>
      <c r="F54" s="377" t="s">
        <v>269</v>
      </c>
      <c r="G54" s="378">
        <v>264500</v>
      </c>
      <c r="H54" s="377" t="s">
        <v>273</v>
      </c>
      <c r="I54" s="305" t="s">
        <v>1</v>
      </c>
      <c r="J54" s="305" t="s">
        <v>17</v>
      </c>
      <c r="K54" s="377">
        <v>10</v>
      </c>
      <c r="L54" s="377"/>
    </row>
    <row r="55" spans="1:12" s="122" customFormat="1" ht="42">
      <c r="A55" s="334">
        <v>2011753015</v>
      </c>
      <c r="B55" s="335" t="s">
        <v>233</v>
      </c>
      <c r="C55" s="289" t="s">
        <v>209</v>
      </c>
      <c r="D55" s="305" t="s">
        <v>210</v>
      </c>
      <c r="E55" s="377" t="s">
        <v>15</v>
      </c>
      <c r="F55" s="377" t="s">
        <v>269</v>
      </c>
      <c r="G55" s="378">
        <v>42000</v>
      </c>
      <c r="H55" s="377" t="s">
        <v>270</v>
      </c>
      <c r="I55" s="305" t="s">
        <v>1</v>
      </c>
      <c r="J55" s="305" t="s">
        <v>17</v>
      </c>
      <c r="K55" s="377">
        <v>10</v>
      </c>
      <c r="L55" s="377"/>
    </row>
    <row r="56" spans="1:12" s="122" customFormat="1" ht="42">
      <c r="A56" s="334">
        <v>2011753015</v>
      </c>
      <c r="B56" s="335" t="s">
        <v>233</v>
      </c>
      <c r="C56" s="289" t="s">
        <v>209</v>
      </c>
      <c r="D56" s="305" t="s">
        <v>210</v>
      </c>
      <c r="E56" s="377" t="s">
        <v>15</v>
      </c>
      <c r="F56" s="377" t="s">
        <v>269</v>
      </c>
      <c r="G56" s="378">
        <v>42000</v>
      </c>
      <c r="H56" s="377" t="s">
        <v>271</v>
      </c>
      <c r="I56" s="305" t="s">
        <v>1</v>
      </c>
      <c r="J56" s="305" t="s">
        <v>17</v>
      </c>
      <c r="K56" s="377">
        <v>10</v>
      </c>
      <c r="L56" s="377"/>
    </row>
    <row r="57" spans="1:12" s="122" customFormat="1" ht="42">
      <c r="A57" s="334">
        <v>2011753015</v>
      </c>
      <c r="B57" s="335" t="s">
        <v>233</v>
      </c>
      <c r="C57" s="289" t="s">
        <v>209</v>
      </c>
      <c r="D57" s="305" t="s">
        <v>210</v>
      </c>
      <c r="E57" s="377" t="s">
        <v>15</v>
      </c>
      <c r="F57" s="377" t="s">
        <v>269</v>
      </c>
      <c r="G57" s="378">
        <v>36800</v>
      </c>
      <c r="H57" s="377" t="s">
        <v>272</v>
      </c>
      <c r="I57" s="305" t="s">
        <v>1</v>
      </c>
      <c r="J57" s="305" t="s">
        <v>17</v>
      </c>
      <c r="K57" s="377">
        <v>10</v>
      </c>
      <c r="L57" s="377"/>
    </row>
    <row r="58" spans="1:12" s="122" customFormat="1" ht="42">
      <c r="A58" s="334">
        <v>2011753015</v>
      </c>
      <c r="B58" s="335" t="s">
        <v>233</v>
      </c>
      <c r="C58" s="289" t="s">
        <v>209</v>
      </c>
      <c r="D58" s="305" t="s">
        <v>210</v>
      </c>
      <c r="E58" s="377" t="s">
        <v>16</v>
      </c>
      <c r="F58" s="377" t="s">
        <v>269</v>
      </c>
      <c r="G58" s="378">
        <v>172700</v>
      </c>
      <c r="H58" s="377" t="s">
        <v>68</v>
      </c>
      <c r="I58" s="305" t="s">
        <v>1</v>
      </c>
      <c r="J58" s="305" t="s">
        <v>17</v>
      </c>
      <c r="K58" s="377">
        <v>10</v>
      </c>
      <c r="L58" s="377"/>
    </row>
    <row r="59" spans="1:12" s="122" customFormat="1" ht="42">
      <c r="A59" s="334">
        <v>2011753015</v>
      </c>
      <c r="B59" s="335" t="s">
        <v>233</v>
      </c>
      <c r="C59" s="289" t="s">
        <v>209</v>
      </c>
      <c r="D59" s="305" t="s">
        <v>210</v>
      </c>
      <c r="E59" s="377" t="s">
        <v>16</v>
      </c>
      <c r="F59" s="377" t="s">
        <v>269</v>
      </c>
      <c r="G59" s="378">
        <v>151600</v>
      </c>
      <c r="H59" s="377" t="s">
        <v>273</v>
      </c>
      <c r="I59" s="305" t="s">
        <v>1</v>
      </c>
      <c r="J59" s="305" t="s">
        <v>17</v>
      </c>
      <c r="K59" s="377">
        <v>10</v>
      </c>
      <c r="L59" s="377"/>
    </row>
    <row r="60" spans="1:12" s="122" customFormat="1" ht="42">
      <c r="A60" s="334">
        <v>2011753015</v>
      </c>
      <c r="B60" s="335" t="s">
        <v>233</v>
      </c>
      <c r="C60" s="289" t="s">
        <v>209</v>
      </c>
      <c r="D60" s="305" t="s">
        <v>210</v>
      </c>
      <c r="E60" s="377" t="s">
        <v>16</v>
      </c>
      <c r="F60" s="377" t="s">
        <v>269</v>
      </c>
      <c r="G60" s="378">
        <v>3500</v>
      </c>
      <c r="H60" s="377" t="s">
        <v>270</v>
      </c>
      <c r="I60" s="305" t="s">
        <v>1</v>
      </c>
      <c r="J60" s="305" t="s">
        <v>17</v>
      </c>
      <c r="K60" s="377">
        <v>10</v>
      </c>
      <c r="L60" s="377"/>
    </row>
    <row r="61" spans="1:12" s="122" customFormat="1" ht="42">
      <c r="A61" s="334">
        <v>2011753015</v>
      </c>
      <c r="B61" s="335" t="s">
        <v>233</v>
      </c>
      <c r="C61" s="289" t="s">
        <v>209</v>
      </c>
      <c r="D61" s="305" t="s">
        <v>210</v>
      </c>
      <c r="E61" s="377" t="s">
        <v>16</v>
      </c>
      <c r="F61" s="377" t="s">
        <v>269</v>
      </c>
      <c r="G61" s="378">
        <v>32400</v>
      </c>
      <c r="H61" s="377" t="s">
        <v>271</v>
      </c>
      <c r="I61" s="305" t="s">
        <v>1</v>
      </c>
      <c r="J61" s="305" t="s">
        <v>17</v>
      </c>
      <c r="K61" s="377">
        <v>10</v>
      </c>
      <c r="L61" s="377"/>
    </row>
    <row r="62" spans="1:12" s="122" customFormat="1" ht="42">
      <c r="A62" s="334">
        <v>2011753015</v>
      </c>
      <c r="B62" s="335" t="s">
        <v>233</v>
      </c>
      <c r="C62" s="289" t="s">
        <v>209</v>
      </c>
      <c r="D62" s="305" t="s">
        <v>210</v>
      </c>
      <c r="E62" s="377" t="s">
        <v>16</v>
      </c>
      <c r="F62" s="377" t="s">
        <v>269</v>
      </c>
      <c r="G62" s="378">
        <v>26800</v>
      </c>
      <c r="H62" s="377" t="s">
        <v>272</v>
      </c>
      <c r="I62" s="305" t="s">
        <v>1</v>
      </c>
      <c r="J62" s="305" t="s">
        <v>17</v>
      </c>
      <c r="K62" s="377">
        <v>10</v>
      </c>
      <c r="L62" s="377"/>
    </row>
    <row r="63" spans="1:12" s="122" customFormat="1" ht="42">
      <c r="A63" s="334">
        <v>2011753015</v>
      </c>
      <c r="B63" s="335" t="s">
        <v>233</v>
      </c>
      <c r="C63" s="289" t="s">
        <v>209</v>
      </c>
      <c r="D63" s="305" t="s">
        <v>210</v>
      </c>
      <c r="E63" s="377" t="s">
        <v>56</v>
      </c>
      <c r="F63" s="377" t="s">
        <v>269</v>
      </c>
      <c r="G63" s="378">
        <v>28200</v>
      </c>
      <c r="H63" s="377" t="s">
        <v>68</v>
      </c>
      <c r="I63" s="305" t="s">
        <v>1</v>
      </c>
      <c r="J63" s="305" t="s">
        <v>17</v>
      </c>
      <c r="K63" s="377">
        <v>10</v>
      </c>
      <c r="L63" s="377"/>
    </row>
    <row r="64" spans="1:12" s="122" customFormat="1" ht="42">
      <c r="A64" s="334">
        <v>2011753015</v>
      </c>
      <c r="B64" s="335" t="s">
        <v>233</v>
      </c>
      <c r="C64" s="289" t="s">
        <v>209</v>
      </c>
      <c r="D64" s="305" t="s">
        <v>210</v>
      </c>
      <c r="E64" s="377" t="s">
        <v>56</v>
      </c>
      <c r="F64" s="377" t="s">
        <v>269</v>
      </c>
      <c r="G64" s="378">
        <v>28000</v>
      </c>
      <c r="H64" s="377" t="s">
        <v>273</v>
      </c>
      <c r="I64" s="305" t="s">
        <v>1</v>
      </c>
      <c r="J64" s="305" t="s">
        <v>17</v>
      </c>
      <c r="K64" s="377">
        <v>10</v>
      </c>
      <c r="L64" s="377"/>
    </row>
    <row r="65" spans="1:12" s="122" customFormat="1" ht="42">
      <c r="A65" s="334">
        <v>2011753015</v>
      </c>
      <c r="B65" s="335" t="s">
        <v>233</v>
      </c>
      <c r="C65" s="289" t="s">
        <v>209</v>
      </c>
      <c r="D65" s="305" t="s">
        <v>210</v>
      </c>
      <c r="E65" s="377" t="s">
        <v>88</v>
      </c>
      <c r="F65" s="377" t="s">
        <v>269</v>
      </c>
      <c r="G65" s="378">
        <v>11200</v>
      </c>
      <c r="H65" s="377" t="s">
        <v>68</v>
      </c>
      <c r="I65" s="305" t="s">
        <v>1</v>
      </c>
      <c r="J65" s="305" t="s">
        <v>17</v>
      </c>
      <c r="K65" s="377">
        <v>10</v>
      </c>
      <c r="L65" s="377"/>
    </row>
    <row r="66" spans="1:12" s="122" customFormat="1" ht="42">
      <c r="A66" s="334">
        <v>2011753015</v>
      </c>
      <c r="B66" s="335" t="s">
        <v>233</v>
      </c>
      <c r="C66" s="289" t="s">
        <v>209</v>
      </c>
      <c r="D66" s="305" t="s">
        <v>210</v>
      </c>
      <c r="E66" s="377" t="s">
        <v>88</v>
      </c>
      <c r="F66" s="377" t="s">
        <v>269</v>
      </c>
      <c r="G66" s="378">
        <v>11200</v>
      </c>
      <c r="H66" s="377" t="s">
        <v>273</v>
      </c>
      <c r="I66" s="305" t="s">
        <v>1</v>
      </c>
      <c r="J66" s="305" t="s">
        <v>17</v>
      </c>
      <c r="K66" s="377">
        <v>10</v>
      </c>
      <c r="L66" s="377"/>
    </row>
    <row r="67" spans="1:12" s="122" customFormat="1" ht="42">
      <c r="A67" s="334">
        <v>2011753015</v>
      </c>
      <c r="B67" s="335" t="s">
        <v>233</v>
      </c>
      <c r="C67" s="289" t="s">
        <v>209</v>
      </c>
      <c r="D67" s="305" t="s">
        <v>210</v>
      </c>
      <c r="E67" s="377" t="s">
        <v>7</v>
      </c>
      <c r="F67" s="377" t="s">
        <v>269</v>
      </c>
      <c r="G67" s="378">
        <f>5600+18000</f>
        <v>23600</v>
      </c>
      <c r="H67" s="377" t="s">
        <v>68</v>
      </c>
      <c r="I67" s="305" t="s">
        <v>1</v>
      </c>
      <c r="J67" s="305" t="s">
        <v>17</v>
      </c>
      <c r="K67" s="377">
        <v>10</v>
      </c>
      <c r="L67" s="377"/>
    </row>
    <row r="68" spans="1:12" s="122" customFormat="1" ht="42">
      <c r="A68" s="334">
        <v>2011753015</v>
      </c>
      <c r="B68" s="335" t="s">
        <v>233</v>
      </c>
      <c r="C68" s="289" t="s">
        <v>209</v>
      </c>
      <c r="D68" s="305" t="s">
        <v>210</v>
      </c>
      <c r="E68" s="377" t="s">
        <v>7</v>
      </c>
      <c r="F68" s="377" t="s">
        <v>269</v>
      </c>
      <c r="G68" s="378">
        <f>5600+16800+5600</f>
        <v>28000</v>
      </c>
      <c r="H68" s="377" t="s">
        <v>273</v>
      </c>
      <c r="I68" s="305" t="s">
        <v>1</v>
      </c>
      <c r="J68" s="305" t="s">
        <v>17</v>
      </c>
      <c r="K68" s="377">
        <v>10</v>
      </c>
      <c r="L68" s="377"/>
    </row>
    <row r="69" spans="1:12" s="122" customFormat="1" ht="42">
      <c r="A69" s="334">
        <v>2011753015</v>
      </c>
      <c r="B69" s="335" t="s">
        <v>233</v>
      </c>
      <c r="C69" s="289" t="s">
        <v>209</v>
      </c>
      <c r="D69" s="305" t="s">
        <v>210</v>
      </c>
      <c r="E69" s="377" t="s">
        <v>7</v>
      </c>
      <c r="F69" s="377" t="s">
        <v>269</v>
      </c>
      <c r="G69" s="378">
        <f>7000+21000+7000+10500+3500+14000+10500</f>
        <v>73500</v>
      </c>
      <c r="H69" s="377" t="s">
        <v>270</v>
      </c>
      <c r="I69" s="305" t="s">
        <v>1</v>
      </c>
      <c r="J69" s="305" t="s">
        <v>17</v>
      </c>
      <c r="K69" s="377">
        <v>10</v>
      </c>
      <c r="L69" s="377"/>
    </row>
    <row r="70" spans="1:12" s="122" customFormat="1" ht="42">
      <c r="A70" s="334">
        <v>2011753015</v>
      </c>
      <c r="B70" s="335" t="s">
        <v>233</v>
      </c>
      <c r="C70" s="289" t="s">
        <v>209</v>
      </c>
      <c r="D70" s="305" t="s">
        <v>210</v>
      </c>
      <c r="E70" s="377" t="s">
        <v>7</v>
      </c>
      <c r="F70" s="377" t="s">
        <v>269</v>
      </c>
      <c r="G70" s="378">
        <f>5600+5600</f>
        <v>11200</v>
      </c>
      <c r="H70" s="377" t="s">
        <v>271</v>
      </c>
      <c r="I70" s="305" t="s">
        <v>1</v>
      </c>
      <c r="J70" s="305" t="s">
        <v>17</v>
      </c>
      <c r="K70" s="377">
        <v>10</v>
      </c>
      <c r="L70" s="377"/>
    </row>
    <row r="71" spans="1:12" s="122" customFormat="1" ht="42">
      <c r="A71" s="334">
        <v>2011753015</v>
      </c>
      <c r="B71" s="335" t="s">
        <v>233</v>
      </c>
      <c r="C71" s="289" t="s">
        <v>209</v>
      </c>
      <c r="D71" s="305" t="s">
        <v>210</v>
      </c>
      <c r="E71" s="377" t="s">
        <v>7</v>
      </c>
      <c r="F71" s="377" t="s">
        <v>269</v>
      </c>
      <c r="G71" s="378">
        <f>5600</f>
        <v>5600</v>
      </c>
      <c r="H71" s="377" t="s">
        <v>272</v>
      </c>
      <c r="I71" s="305" t="s">
        <v>1</v>
      </c>
      <c r="J71" s="305" t="s">
        <v>17</v>
      </c>
      <c r="K71" s="377">
        <v>10</v>
      </c>
      <c r="L71" s="377"/>
    </row>
    <row r="72" spans="1:12" s="122" customFormat="1" ht="42">
      <c r="A72" s="334">
        <v>2011753015</v>
      </c>
      <c r="B72" s="335" t="s">
        <v>233</v>
      </c>
      <c r="C72" s="289" t="s">
        <v>209</v>
      </c>
      <c r="D72" s="305" t="s">
        <v>210</v>
      </c>
      <c r="E72" s="377" t="s">
        <v>11</v>
      </c>
      <c r="F72" s="377" t="s">
        <v>269</v>
      </c>
      <c r="G72" s="378">
        <v>91300</v>
      </c>
      <c r="H72" s="377" t="s">
        <v>68</v>
      </c>
      <c r="I72" s="305" t="s">
        <v>1</v>
      </c>
      <c r="J72" s="305" t="s">
        <v>17</v>
      </c>
      <c r="K72" s="377">
        <v>10</v>
      </c>
      <c r="L72" s="377"/>
    </row>
    <row r="73" spans="1:12" s="122" customFormat="1" ht="42">
      <c r="A73" s="334">
        <v>2011753015</v>
      </c>
      <c r="B73" s="335" t="s">
        <v>233</v>
      </c>
      <c r="C73" s="289" t="s">
        <v>209</v>
      </c>
      <c r="D73" s="305" t="s">
        <v>210</v>
      </c>
      <c r="E73" s="377" t="s">
        <v>11</v>
      </c>
      <c r="F73" s="377" t="s">
        <v>269</v>
      </c>
      <c r="G73" s="378">
        <v>80100</v>
      </c>
      <c r="H73" s="377" t="s">
        <v>273</v>
      </c>
      <c r="I73" s="305" t="s">
        <v>1</v>
      </c>
      <c r="J73" s="305" t="s">
        <v>17</v>
      </c>
      <c r="K73" s="377">
        <v>10</v>
      </c>
      <c r="L73" s="377"/>
    </row>
    <row r="74" spans="1:12" s="122" customFormat="1" ht="42">
      <c r="A74" s="334">
        <v>2011753015</v>
      </c>
      <c r="B74" s="335" t="s">
        <v>233</v>
      </c>
      <c r="C74" s="289" t="s">
        <v>209</v>
      </c>
      <c r="D74" s="305" t="s">
        <v>210</v>
      </c>
      <c r="E74" s="377" t="s">
        <v>11</v>
      </c>
      <c r="F74" s="377" t="s">
        <v>269</v>
      </c>
      <c r="G74" s="378">
        <v>35600</v>
      </c>
      <c r="H74" s="377" t="s">
        <v>271</v>
      </c>
      <c r="I74" s="305" t="s">
        <v>1</v>
      </c>
      <c r="J74" s="305" t="s">
        <v>17</v>
      </c>
      <c r="K74" s="377">
        <v>10</v>
      </c>
      <c r="L74" s="377"/>
    </row>
    <row r="75" spans="1:12" s="122" customFormat="1" ht="42">
      <c r="A75" s="334">
        <v>2011753015</v>
      </c>
      <c r="B75" s="335" t="s">
        <v>233</v>
      </c>
      <c r="C75" s="289" t="s">
        <v>209</v>
      </c>
      <c r="D75" s="305" t="s">
        <v>210</v>
      </c>
      <c r="E75" s="377" t="s">
        <v>11</v>
      </c>
      <c r="F75" s="377" t="s">
        <v>269</v>
      </c>
      <c r="G75" s="378">
        <v>35600</v>
      </c>
      <c r="H75" s="377" t="s">
        <v>272</v>
      </c>
      <c r="I75" s="305" t="s">
        <v>1</v>
      </c>
      <c r="J75" s="305" t="s">
        <v>17</v>
      </c>
      <c r="K75" s="377">
        <v>10</v>
      </c>
      <c r="L75" s="377"/>
    </row>
    <row r="76" spans="1:12" s="122" customFormat="1" ht="42">
      <c r="A76" s="334">
        <v>2011753015</v>
      </c>
      <c r="B76" s="335" t="s">
        <v>233</v>
      </c>
      <c r="C76" s="289" t="s">
        <v>209</v>
      </c>
      <c r="D76" s="305" t="s">
        <v>210</v>
      </c>
      <c r="E76" s="377" t="s">
        <v>9</v>
      </c>
      <c r="F76" s="377" t="s">
        <v>269</v>
      </c>
      <c r="G76" s="378">
        <v>5600</v>
      </c>
      <c r="H76" s="377" t="s">
        <v>68</v>
      </c>
      <c r="I76" s="305" t="s">
        <v>1</v>
      </c>
      <c r="J76" s="305" t="s">
        <v>17</v>
      </c>
      <c r="K76" s="377">
        <v>10</v>
      </c>
      <c r="L76" s="377"/>
    </row>
    <row r="77" spans="1:12" s="122" customFormat="1" ht="42">
      <c r="A77" s="334">
        <v>2011753015</v>
      </c>
      <c r="B77" s="335" t="s">
        <v>233</v>
      </c>
      <c r="C77" s="289" t="s">
        <v>209</v>
      </c>
      <c r="D77" s="305" t="s">
        <v>210</v>
      </c>
      <c r="E77" s="377" t="s">
        <v>9</v>
      </c>
      <c r="F77" s="377" t="s">
        <v>269</v>
      </c>
      <c r="G77" s="378">
        <v>5600</v>
      </c>
      <c r="H77" s="377" t="s">
        <v>273</v>
      </c>
      <c r="I77" s="305" t="s">
        <v>1</v>
      </c>
      <c r="J77" s="305" t="s">
        <v>17</v>
      </c>
      <c r="K77" s="377">
        <v>10</v>
      </c>
      <c r="L77" s="377"/>
    </row>
    <row r="78" spans="1:12" s="122" customFormat="1" ht="42">
      <c r="A78" s="334">
        <v>2011753015</v>
      </c>
      <c r="B78" s="335" t="s">
        <v>233</v>
      </c>
      <c r="C78" s="289" t="s">
        <v>209</v>
      </c>
      <c r="D78" s="305" t="s">
        <v>210</v>
      </c>
      <c r="E78" s="377" t="s">
        <v>9</v>
      </c>
      <c r="F78" s="377" t="s">
        <v>269</v>
      </c>
      <c r="G78" s="378">
        <v>3500</v>
      </c>
      <c r="H78" s="377" t="s">
        <v>270</v>
      </c>
      <c r="I78" s="305" t="s">
        <v>1</v>
      </c>
      <c r="J78" s="305" t="s">
        <v>17</v>
      </c>
      <c r="K78" s="377">
        <v>10</v>
      </c>
      <c r="L78" s="377"/>
    </row>
    <row r="79" spans="1:12" s="122" customFormat="1" ht="42">
      <c r="A79" s="334">
        <v>2011753015</v>
      </c>
      <c r="B79" s="335" t="s">
        <v>233</v>
      </c>
      <c r="C79" s="289" t="s">
        <v>209</v>
      </c>
      <c r="D79" s="305" t="s">
        <v>210</v>
      </c>
      <c r="E79" s="377" t="s">
        <v>10</v>
      </c>
      <c r="F79" s="377" t="s">
        <v>269</v>
      </c>
      <c r="G79" s="378">
        <v>103720.54</v>
      </c>
      <c r="H79" s="377" t="s">
        <v>68</v>
      </c>
      <c r="I79" s="305" t="s">
        <v>1</v>
      </c>
      <c r="J79" s="305" t="s">
        <v>17</v>
      </c>
      <c r="K79" s="377">
        <v>10</v>
      </c>
      <c r="L79" s="377"/>
    </row>
    <row r="80" spans="1:12" s="122" customFormat="1" ht="42">
      <c r="A80" s="334">
        <v>2011753015</v>
      </c>
      <c r="B80" s="335" t="s">
        <v>233</v>
      </c>
      <c r="C80" s="289" t="s">
        <v>209</v>
      </c>
      <c r="D80" s="305" t="s">
        <v>210</v>
      </c>
      <c r="E80" s="377" t="s">
        <v>10</v>
      </c>
      <c r="F80" s="377" t="s">
        <v>269</v>
      </c>
      <c r="G80" s="378">
        <v>103720.54</v>
      </c>
      <c r="H80" s="377" t="s">
        <v>273</v>
      </c>
      <c r="I80" s="305" t="s">
        <v>1</v>
      </c>
      <c r="J80" s="305" t="s">
        <v>17</v>
      </c>
      <c r="K80" s="377">
        <v>10</v>
      </c>
      <c r="L80" s="377"/>
    </row>
    <row r="81" spans="1:12" s="122" customFormat="1" ht="42">
      <c r="A81" s="334">
        <v>2011753015</v>
      </c>
      <c r="B81" s="335" t="s">
        <v>233</v>
      </c>
      <c r="C81" s="289" t="s">
        <v>209</v>
      </c>
      <c r="D81" s="305" t="s">
        <v>210</v>
      </c>
      <c r="E81" s="377" t="s">
        <v>10</v>
      </c>
      <c r="F81" s="377" t="s">
        <v>269</v>
      </c>
      <c r="G81" s="378">
        <v>3500</v>
      </c>
      <c r="H81" s="377" t="s">
        <v>270</v>
      </c>
      <c r="I81" s="305" t="s">
        <v>1</v>
      </c>
      <c r="J81" s="305" t="s">
        <v>17</v>
      </c>
      <c r="K81" s="377">
        <v>10</v>
      </c>
      <c r="L81" s="377"/>
    </row>
    <row r="82" spans="1:12" s="122" customFormat="1" ht="42">
      <c r="A82" s="334">
        <v>2011753015</v>
      </c>
      <c r="B82" s="335" t="s">
        <v>233</v>
      </c>
      <c r="C82" s="289" t="s">
        <v>209</v>
      </c>
      <c r="D82" s="305" t="s">
        <v>210</v>
      </c>
      <c r="E82" s="377" t="s">
        <v>89</v>
      </c>
      <c r="F82" s="377" t="s">
        <v>269</v>
      </c>
      <c r="G82" s="378">
        <v>31500</v>
      </c>
      <c r="H82" s="377" t="s">
        <v>270</v>
      </c>
      <c r="I82" s="305" t="s">
        <v>1</v>
      </c>
      <c r="J82" s="305" t="s">
        <v>17</v>
      </c>
      <c r="K82" s="377">
        <v>10</v>
      </c>
      <c r="L82" s="377"/>
    </row>
    <row r="83" spans="1:12" s="122" customFormat="1" ht="42">
      <c r="A83" s="334">
        <v>2011753015</v>
      </c>
      <c r="B83" s="335" t="s">
        <v>233</v>
      </c>
      <c r="C83" s="289" t="s">
        <v>209</v>
      </c>
      <c r="D83" s="305" t="s">
        <v>210</v>
      </c>
      <c r="E83" s="377" t="s">
        <v>89</v>
      </c>
      <c r="F83" s="377" t="s">
        <v>269</v>
      </c>
      <c r="G83" s="378">
        <v>5600</v>
      </c>
      <c r="H83" s="377" t="s">
        <v>271</v>
      </c>
      <c r="I83" s="305" t="s">
        <v>1</v>
      </c>
      <c r="J83" s="305" t="s">
        <v>17</v>
      </c>
      <c r="K83" s="377">
        <v>10</v>
      </c>
      <c r="L83" s="377"/>
    </row>
    <row r="84" spans="1:12" s="122" customFormat="1" ht="42">
      <c r="A84" s="334">
        <v>2011753015</v>
      </c>
      <c r="B84" s="335" t="s">
        <v>233</v>
      </c>
      <c r="C84" s="289" t="s">
        <v>209</v>
      </c>
      <c r="D84" s="305" t="s">
        <v>210</v>
      </c>
      <c r="E84" s="377" t="s">
        <v>89</v>
      </c>
      <c r="F84" s="377" t="s">
        <v>269</v>
      </c>
      <c r="G84" s="378">
        <v>5600</v>
      </c>
      <c r="H84" s="377" t="s">
        <v>272</v>
      </c>
      <c r="I84" s="305" t="s">
        <v>1</v>
      </c>
      <c r="J84" s="305" t="s">
        <v>17</v>
      </c>
      <c r="K84" s="377">
        <v>10</v>
      </c>
      <c r="L84" s="377"/>
    </row>
    <row r="85" spans="1:12" s="122" customFormat="1" ht="42">
      <c r="A85" s="334">
        <v>2011753015</v>
      </c>
      <c r="B85" s="335" t="s">
        <v>233</v>
      </c>
      <c r="C85" s="289" t="s">
        <v>209</v>
      </c>
      <c r="D85" s="305" t="s">
        <v>210</v>
      </c>
      <c r="E85" s="377" t="s">
        <v>6</v>
      </c>
      <c r="F85" s="377" t="s">
        <v>269</v>
      </c>
      <c r="G85" s="378">
        <v>149000</v>
      </c>
      <c r="H85" s="377" t="s">
        <v>68</v>
      </c>
      <c r="I85" s="305" t="s">
        <v>1</v>
      </c>
      <c r="J85" s="305" t="s">
        <v>17</v>
      </c>
      <c r="K85" s="377">
        <v>10</v>
      </c>
      <c r="L85" s="377"/>
    </row>
    <row r="86" spans="1:12" s="122" customFormat="1" ht="42">
      <c r="A86" s="334">
        <v>2011753015</v>
      </c>
      <c r="B86" s="335" t="s">
        <v>233</v>
      </c>
      <c r="C86" s="289" t="s">
        <v>209</v>
      </c>
      <c r="D86" s="305" t="s">
        <v>210</v>
      </c>
      <c r="E86" s="377" t="s">
        <v>6</v>
      </c>
      <c r="F86" s="377" t="s">
        <v>269</v>
      </c>
      <c r="G86" s="378">
        <v>133500</v>
      </c>
      <c r="H86" s="377" t="s">
        <v>273</v>
      </c>
      <c r="I86" s="305" t="s">
        <v>1</v>
      </c>
      <c r="J86" s="305" t="s">
        <v>17</v>
      </c>
      <c r="K86" s="377">
        <v>10</v>
      </c>
      <c r="L86" s="377"/>
    </row>
    <row r="87" spans="1:12" s="122" customFormat="1" ht="42">
      <c r="A87" s="334">
        <v>2011753015</v>
      </c>
      <c r="B87" s="335" t="s">
        <v>233</v>
      </c>
      <c r="C87" s="289" t="s">
        <v>209</v>
      </c>
      <c r="D87" s="305" t="s">
        <v>210</v>
      </c>
      <c r="E87" s="377" t="s">
        <v>6</v>
      </c>
      <c r="F87" s="377" t="s">
        <v>269</v>
      </c>
      <c r="G87" s="378">
        <v>14000</v>
      </c>
      <c r="H87" s="377" t="s">
        <v>270</v>
      </c>
      <c r="I87" s="305" t="s">
        <v>1</v>
      </c>
      <c r="J87" s="305" t="s">
        <v>17</v>
      </c>
      <c r="K87" s="377">
        <v>10</v>
      </c>
      <c r="L87" s="377"/>
    </row>
    <row r="88" spans="1:12" s="122" customFormat="1" ht="42">
      <c r="A88" s="334">
        <v>2011753015</v>
      </c>
      <c r="B88" s="335" t="s">
        <v>233</v>
      </c>
      <c r="C88" s="289" t="s">
        <v>209</v>
      </c>
      <c r="D88" s="305" t="s">
        <v>210</v>
      </c>
      <c r="E88" s="377" t="s">
        <v>6</v>
      </c>
      <c r="F88" s="377" t="s">
        <v>269</v>
      </c>
      <c r="G88" s="378">
        <v>57400</v>
      </c>
      <c r="H88" s="377" t="s">
        <v>271</v>
      </c>
      <c r="I88" s="305" t="s">
        <v>1</v>
      </c>
      <c r="J88" s="305" t="s">
        <v>17</v>
      </c>
      <c r="K88" s="377">
        <v>10</v>
      </c>
      <c r="L88" s="377"/>
    </row>
    <row r="89" spans="1:12" s="122" customFormat="1" ht="42">
      <c r="A89" s="334">
        <v>2011753015</v>
      </c>
      <c r="B89" s="335" t="s">
        <v>233</v>
      </c>
      <c r="C89" s="289" t="s">
        <v>209</v>
      </c>
      <c r="D89" s="305" t="s">
        <v>210</v>
      </c>
      <c r="E89" s="377" t="s">
        <v>6</v>
      </c>
      <c r="F89" s="377" t="s">
        <v>269</v>
      </c>
      <c r="G89" s="378">
        <v>51800</v>
      </c>
      <c r="H89" s="377" t="s">
        <v>272</v>
      </c>
      <c r="I89" s="305" t="s">
        <v>1</v>
      </c>
      <c r="J89" s="305" t="s">
        <v>17</v>
      </c>
      <c r="K89" s="377">
        <v>10</v>
      </c>
      <c r="L89" s="377"/>
    </row>
    <row r="90" spans="1:12" s="122" customFormat="1" ht="42">
      <c r="A90" s="334">
        <v>2011753015</v>
      </c>
      <c r="B90" s="335" t="s">
        <v>233</v>
      </c>
      <c r="C90" s="289" t="s">
        <v>209</v>
      </c>
      <c r="D90" s="305" t="s">
        <v>210</v>
      </c>
      <c r="E90" s="377" t="s">
        <v>18</v>
      </c>
      <c r="F90" s="377" t="s">
        <v>269</v>
      </c>
      <c r="G90" s="378">
        <v>16800</v>
      </c>
      <c r="H90" s="377" t="s">
        <v>68</v>
      </c>
      <c r="I90" s="305" t="s">
        <v>1</v>
      </c>
      <c r="J90" s="305" t="s">
        <v>17</v>
      </c>
      <c r="K90" s="377">
        <v>10</v>
      </c>
      <c r="L90" s="377"/>
    </row>
    <row r="91" spans="1:12" s="122" customFormat="1" ht="42">
      <c r="A91" s="334">
        <v>2011753015</v>
      </c>
      <c r="B91" s="335" t="s">
        <v>233</v>
      </c>
      <c r="C91" s="289" t="s">
        <v>209</v>
      </c>
      <c r="D91" s="305" t="s">
        <v>210</v>
      </c>
      <c r="E91" s="377" t="s">
        <v>18</v>
      </c>
      <c r="F91" s="377" t="s">
        <v>269</v>
      </c>
      <c r="G91" s="378">
        <v>11200</v>
      </c>
      <c r="H91" s="377" t="s">
        <v>273</v>
      </c>
      <c r="I91" s="305" t="s">
        <v>1</v>
      </c>
      <c r="J91" s="305" t="s">
        <v>17</v>
      </c>
      <c r="K91" s="377">
        <v>10</v>
      </c>
      <c r="L91" s="377"/>
    </row>
    <row r="92" spans="1:12" s="122" customFormat="1" ht="42">
      <c r="A92" s="334">
        <v>2011753015</v>
      </c>
      <c r="B92" s="335" t="s">
        <v>233</v>
      </c>
      <c r="C92" s="289" t="s">
        <v>209</v>
      </c>
      <c r="D92" s="305" t="s">
        <v>210</v>
      </c>
      <c r="E92" s="377" t="s">
        <v>7</v>
      </c>
      <c r="F92" s="377" t="s">
        <v>274</v>
      </c>
      <c r="G92" s="378">
        <f>22980+16650+63800+196650+239630+54250</f>
        <v>593960</v>
      </c>
      <c r="H92" s="377" t="s">
        <v>2</v>
      </c>
      <c r="I92" s="377" t="s">
        <v>2</v>
      </c>
      <c r="J92" s="377" t="s">
        <v>17</v>
      </c>
      <c r="K92" s="377">
        <v>10</v>
      </c>
      <c r="L92" s="377"/>
    </row>
    <row r="93" spans="1:12" s="122" customFormat="1" ht="42">
      <c r="A93" s="334">
        <v>2011753015</v>
      </c>
      <c r="B93" s="335" t="s">
        <v>233</v>
      </c>
      <c r="C93" s="289" t="s">
        <v>209</v>
      </c>
      <c r="D93" s="305" t="s">
        <v>210</v>
      </c>
      <c r="E93" s="377" t="s">
        <v>14</v>
      </c>
      <c r="F93" s="377" t="s">
        <v>274</v>
      </c>
      <c r="G93" s="378">
        <v>790990</v>
      </c>
      <c r="H93" s="377" t="s">
        <v>2</v>
      </c>
      <c r="I93" s="377" t="s">
        <v>2</v>
      </c>
      <c r="J93" s="377" t="s">
        <v>17</v>
      </c>
      <c r="K93" s="377">
        <v>10</v>
      </c>
      <c r="L93" s="377"/>
    </row>
    <row r="94" spans="1:12" s="122" customFormat="1" ht="42">
      <c r="A94" s="334">
        <v>2011753015</v>
      </c>
      <c r="B94" s="335" t="s">
        <v>233</v>
      </c>
      <c r="C94" s="289" t="s">
        <v>209</v>
      </c>
      <c r="D94" s="305" t="s">
        <v>210</v>
      </c>
      <c r="E94" s="377" t="s">
        <v>15</v>
      </c>
      <c r="F94" s="377" t="s">
        <v>274</v>
      </c>
      <c r="G94" s="378">
        <v>184040</v>
      </c>
      <c r="H94" s="377" t="s">
        <v>2</v>
      </c>
      <c r="I94" s="377" t="s">
        <v>2</v>
      </c>
      <c r="J94" s="377" t="s">
        <v>17</v>
      </c>
      <c r="K94" s="377">
        <v>10</v>
      </c>
      <c r="L94" s="377"/>
    </row>
    <row r="95" spans="1:12" s="122" customFormat="1" ht="42">
      <c r="A95" s="334">
        <v>2011753015</v>
      </c>
      <c r="B95" s="335" t="s">
        <v>233</v>
      </c>
      <c r="C95" s="289" t="s">
        <v>209</v>
      </c>
      <c r="D95" s="305" t="s">
        <v>210</v>
      </c>
      <c r="E95" s="377" t="s">
        <v>16</v>
      </c>
      <c r="F95" s="377" t="s">
        <v>274</v>
      </c>
      <c r="G95" s="378">
        <v>258102.26</v>
      </c>
      <c r="H95" s="377" t="s">
        <v>2</v>
      </c>
      <c r="I95" s="377" t="s">
        <v>2</v>
      </c>
      <c r="J95" s="377" t="s">
        <v>17</v>
      </c>
      <c r="K95" s="377">
        <v>10</v>
      </c>
      <c r="L95" s="377"/>
    </row>
    <row r="96" spans="1:12" s="122" customFormat="1" ht="42">
      <c r="A96" s="334">
        <v>2011753015</v>
      </c>
      <c r="B96" s="335" t="s">
        <v>233</v>
      </c>
      <c r="C96" s="289" t="s">
        <v>209</v>
      </c>
      <c r="D96" s="305" t="s">
        <v>210</v>
      </c>
      <c r="E96" s="377" t="s">
        <v>11</v>
      </c>
      <c r="F96" s="377" t="s">
        <v>274</v>
      </c>
      <c r="G96" s="378">
        <v>58990</v>
      </c>
      <c r="H96" s="377" t="s">
        <v>2</v>
      </c>
      <c r="I96" s="377" t="s">
        <v>2</v>
      </c>
      <c r="J96" s="377" t="s">
        <v>17</v>
      </c>
      <c r="K96" s="377">
        <v>10</v>
      </c>
      <c r="L96" s="377"/>
    </row>
    <row r="97" spans="1:12" s="122" customFormat="1" ht="42">
      <c r="A97" s="334">
        <v>2011753015</v>
      </c>
      <c r="B97" s="335" t="s">
        <v>233</v>
      </c>
      <c r="C97" s="289" t="s">
        <v>209</v>
      </c>
      <c r="D97" s="305" t="s">
        <v>210</v>
      </c>
      <c r="E97" s="377" t="s">
        <v>89</v>
      </c>
      <c r="F97" s="377" t="s">
        <v>274</v>
      </c>
      <c r="G97" s="378">
        <v>164690</v>
      </c>
      <c r="H97" s="377" t="s">
        <v>2</v>
      </c>
      <c r="I97" s="377" t="s">
        <v>2</v>
      </c>
      <c r="J97" s="377" t="s">
        <v>17</v>
      </c>
      <c r="K97" s="377">
        <v>10</v>
      </c>
      <c r="L97" s="377"/>
    </row>
    <row r="98" spans="1:12" s="122" customFormat="1" ht="42">
      <c r="A98" s="334">
        <v>2011753015</v>
      </c>
      <c r="B98" s="335" t="s">
        <v>233</v>
      </c>
      <c r="C98" s="289" t="s">
        <v>209</v>
      </c>
      <c r="D98" s="305" t="s">
        <v>210</v>
      </c>
      <c r="E98" s="377" t="s">
        <v>6</v>
      </c>
      <c r="F98" s="377" t="s">
        <v>274</v>
      </c>
      <c r="G98" s="378">
        <v>75610</v>
      </c>
      <c r="H98" s="377" t="s">
        <v>2</v>
      </c>
      <c r="I98" s="377" t="s">
        <v>2</v>
      </c>
      <c r="J98" s="377" t="s">
        <v>17</v>
      </c>
      <c r="K98" s="377">
        <v>10</v>
      </c>
      <c r="L98" s="377"/>
    </row>
    <row r="99" spans="1:12" s="122" customFormat="1" ht="42">
      <c r="A99" s="334">
        <v>2011753015</v>
      </c>
      <c r="B99" s="335" t="s">
        <v>233</v>
      </c>
      <c r="C99" s="289" t="s">
        <v>209</v>
      </c>
      <c r="D99" s="305" t="s">
        <v>210</v>
      </c>
      <c r="E99" s="377" t="s">
        <v>87</v>
      </c>
      <c r="F99" s="377" t="s">
        <v>274</v>
      </c>
      <c r="G99" s="378">
        <v>22980</v>
      </c>
      <c r="H99" s="377" t="s">
        <v>2</v>
      </c>
      <c r="I99" s="377" t="s">
        <v>2</v>
      </c>
      <c r="J99" s="377" t="s">
        <v>17</v>
      </c>
      <c r="K99" s="377">
        <v>10</v>
      </c>
      <c r="L99" s="377"/>
    </row>
    <row r="100" spans="1:12" s="122" customFormat="1" ht="21">
      <c r="A100" s="386"/>
      <c r="B100" s="387"/>
      <c r="C100" s="388"/>
      <c r="D100" s="389"/>
      <c r="E100" s="389"/>
      <c r="F100" s="389"/>
      <c r="G100" s="383">
        <f>SUBTOTAL(109,G2:G99)</f>
        <v>87271887.56</v>
      </c>
      <c r="H100" s="389"/>
      <c r="I100" s="389"/>
      <c r="J100" s="389"/>
      <c r="K100" s="389"/>
      <c r="L100" s="389"/>
    </row>
    <row r="101" spans="1:12" s="122" customFormat="1" ht="21">
      <c r="A101" s="22"/>
      <c r="B101" s="22"/>
      <c r="C101" s="363"/>
      <c r="D101" s="1"/>
      <c r="E101" s="1"/>
      <c r="F101" s="1"/>
      <c r="G101" s="5"/>
      <c r="H101" s="1"/>
      <c r="I101" s="1"/>
      <c r="J101" s="1"/>
      <c r="K101" s="1"/>
      <c r="L101" s="1"/>
    </row>
    <row r="102" spans="1:12" s="122" customFormat="1" ht="21">
      <c r="A102" s="22"/>
      <c r="B102" s="22"/>
      <c r="C102" s="363"/>
      <c r="D102" s="1"/>
      <c r="E102" s="1"/>
      <c r="F102" s="1"/>
      <c r="G102" s="114"/>
      <c r="H102" s="1"/>
      <c r="I102" s="1"/>
      <c r="J102" s="1"/>
      <c r="K102" s="1"/>
      <c r="L102" s="1"/>
    </row>
    <row r="103" spans="1:12" s="122" customFormat="1" ht="21">
      <c r="A103" s="22"/>
      <c r="B103" s="22"/>
      <c r="C103" s="363"/>
      <c r="D103" s="1"/>
      <c r="E103" s="1"/>
      <c r="F103" s="1"/>
      <c r="G103" s="6"/>
      <c r="H103" s="1"/>
      <c r="I103" s="1"/>
      <c r="J103" s="1"/>
      <c r="K103" s="1"/>
      <c r="L103" s="1"/>
    </row>
    <row r="104" spans="1:12" s="122" customFormat="1" ht="21">
      <c r="A104" s="22"/>
      <c r="B104" s="22"/>
      <c r="C104" s="363"/>
      <c r="D104" s="1"/>
      <c r="E104" s="1"/>
      <c r="F104" s="1"/>
      <c r="G104" s="6"/>
      <c r="H104" s="1"/>
      <c r="I104" s="1"/>
      <c r="J104" s="1"/>
      <c r="K104" s="1"/>
      <c r="L104" s="1"/>
    </row>
    <row r="105" spans="1:12" s="122" customFormat="1" ht="21">
      <c r="A105" s="22"/>
      <c r="B105" s="22"/>
      <c r="C105" s="363"/>
      <c r="D105" s="1"/>
      <c r="E105" s="1"/>
      <c r="F105" s="1"/>
      <c r="G105" s="6">
        <f>G103-G104</f>
        <v>0</v>
      </c>
      <c r="H105" s="1"/>
      <c r="I105" s="1"/>
      <c r="J105" s="1"/>
      <c r="K105" s="1"/>
      <c r="L105" s="1"/>
    </row>
    <row r="106" spans="1:12" s="122" customFormat="1" ht="21">
      <c r="A106" s="22"/>
      <c r="B106" s="22"/>
      <c r="C106" s="363"/>
      <c r="D106" s="1"/>
      <c r="E106" s="1"/>
      <c r="F106" s="1"/>
      <c r="G106" s="1"/>
      <c r="H106" s="1"/>
      <c r="I106" s="1"/>
      <c r="J106" s="1"/>
      <c r="K106" s="1"/>
      <c r="L106" s="1"/>
    </row>
    <row r="107" spans="1:12" s="122" customFormat="1" ht="21">
      <c r="A107" s="22"/>
      <c r="B107" s="22"/>
      <c r="C107" s="363"/>
      <c r="D107" s="1"/>
      <c r="E107" s="1"/>
      <c r="F107" s="1"/>
      <c r="G107" s="1"/>
      <c r="H107" s="1"/>
      <c r="I107" s="1"/>
      <c r="J107" s="1"/>
      <c r="K107" s="1"/>
      <c r="L107" s="1"/>
    </row>
    <row r="108" spans="1:12" s="122" customFormat="1" ht="21">
      <c r="A108" s="22"/>
      <c r="B108" s="22"/>
      <c r="C108" s="363"/>
      <c r="D108" s="1"/>
      <c r="E108" s="1"/>
      <c r="F108" s="1"/>
      <c r="G108" s="1"/>
      <c r="H108" s="1"/>
      <c r="I108" s="1"/>
      <c r="J108" s="1"/>
      <c r="K108" s="1"/>
      <c r="L108" s="1"/>
    </row>
    <row r="109" spans="1:12" s="122" customFormat="1" ht="21">
      <c r="A109" s="22"/>
      <c r="B109" s="22"/>
      <c r="C109" s="363"/>
      <c r="D109" s="1"/>
      <c r="E109" s="1"/>
      <c r="F109" s="1"/>
      <c r="G109" s="1"/>
      <c r="H109" s="1"/>
      <c r="I109" s="1"/>
      <c r="J109" s="1"/>
      <c r="K109" s="1"/>
      <c r="L109" s="1"/>
    </row>
    <row r="110" spans="1:12" s="122" customFormat="1" ht="21">
      <c r="A110" s="22"/>
      <c r="B110" s="22"/>
      <c r="C110" s="363"/>
      <c r="D110" s="1"/>
      <c r="E110" s="1"/>
      <c r="F110" s="1"/>
      <c r="G110" s="1"/>
      <c r="H110" s="1"/>
      <c r="I110" s="1"/>
      <c r="J110" s="1"/>
      <c r="K110" s="1"/>
      <c r="L110" s="1"/>
    </row>
    <row r="111" spans="1:12" s="122" customFormat="1" ht="21">
      <c r="A111" s="22"/>
      <c r="B111" s="22"/>
      <c r="C111" s="363"/>
      <c r="D111" s="1"/>
      <c r="E111" s="1"/>
      <c r="F111" s="1"/>
      <c r="G111" s="1"/>
      <c r="H111" s="1"/>
      <c r="I111" s="1"/>
      <c r="J111" s="1"/>
      <c r="K111" s="1"/>
      <c r="L111" s="1"/>
    </row>
    <row r="112" spans="1:12" s="122" customFormat="1" ht="21">
      <c r="A112" s="22"/>
      <c r="B112" s="22"/>
      <c r="C112" s="363"/>
      <c r="D112" s="1"/>
      <c r="E112" s="1"/>
      <c r="F112" s="1"/>
      <c r="G112" s="1"/>
      <c r="H112" s="1"/>
      <c r="I112" s="1"/>
      <c r="J112" s="1"/>
      <c r="K112" s="1"/>
      <c r="L112" s="1"/>
    </row>
    <row r="113" spans="1:12" s="122" customFormat="1" ht="21">
      <c r="A113" s="22"/>
      <c r="B113" s="22"/>
      <c r="C113" s="363"/>
      <c r="D113" s="1"/>
      <c r="E113" s="1"/>
      <c r="F113" s="1"/>
      <c r="G113" s="1"/>
      <c r="H113" s="1"/>
      <c r="I113" s="1"/>
      <c r="J113" s="1"/>
      <c r="K113" s="1"/>
      <c r="L113" s="1"/>
    </row>
    <row r="114" spans="1:12" s="122" customFormat="1" ht="21">
      <c r="A114" s="22"/>
      <c r="B114" s="22"/>
      <c r="C114" s="363"/>
      <c r="D114" s="1"/>
      <c r="E114" s="1"/>
      <c r="F114" s="1"/>
      <c r="G114" s="1"/>
      <c r="H114" s="1"/>
      <c r="I114" s="1"/>
      <c r="J114" s="1"/>
      <c r="K114" s="1"/>
      <c r="L114" s="1"/>
    </row>
    <row r="115" spans="1:12" s="122" customFormat="1" ht="21">
      <c r="A115" s="22"/>
      <c r="B115" s="22"/>
      <c r="C115" s="363"/>
      <c r="D115" s="1"/>
      <c r="E115" s="1"/>
      <c r="F115" s="1"/>
      <c r="G115" s="1"/>
      <c r="H115" s="1"/>
      <c r="I115" s="1"/>
      <c r="J115" s="1"/>
      <c r="K115" s="1"/>
      <c r="L115" s="1"/>
    </row>
    <row r="116" spans="1:12" s="122" customFormat="1" ht="21">
      <c r="A116" s="22"/>
      <c r="B116" s="22"/>
      <c r="C116" s="363"/>
      <c r="D116" s="1"/>
      <c r="E116" s="1"/>
      <c r="F116" s="1"/>
      <c r="G116" s="1"/>
      <c r="H116" s="1"/>
      <c r="I116" s="1"/>
      <c r="J116" s="1"/>
      <c r="K116" s="1"/>
      <c r="L116" s="1"/>
    </row>
    <row r="117" spans="1:12" s="122" customFormat="1" ht="21">
      <c r="A117" s="22"/>
      <c r="B117" s="22"/>
      <c r="C117" s="363"/>
      <c r="D117" s="1"/>
      <c r="E117" s="1"/>
      <c r="F117" s="1"/>
      <c r="G117" s="1"/>
      <c r="H117" s="1"/>
      <c r="I117" s="1"/>
      <c r="J117" s="1"/>
      <c r="K117" s="1"/>
      <c r="L117" s="1"/>
    </row>
    <row r="118" spans="1:12" s="113" customFormat="1" ht="21">
      <c r="A118" s="22"/>
      <c r="B118" s="22"/>
      <c r="C118" s="363"/>
      <c r="D118" s="1"/>
      <c r="E118" s="1"/>
      <c r="F118" s="1"/>
      <c r="G118" s="1"/>
      <c r="H118" s="1"/>
      <c r="I118" s="1"/>
      <c r="J118" s="1"/>
      <c r="K118" s="1"/>
      <c r="L118" s="1"/>
    </row>
  </sheetData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B6"/>
  <sheetViews>
    <sheetView zoomScalePageLayoutView="0" workbookViewId="0" topLeftCell="A1">
      <selection activeCell="A15" sqref="A15"/>
    </sheetView>
  </sheetViews>
  <sheetFormatPr defaultColWidth="9.140625" defaultRowHeight="15"/>
  <cols>
    <col min="1" max="1" width="19.140625" style="0" customWidth="1"/>
    <col min="2" max="2" width="5.8515625" style="0" customWidth="1"/>
    <col min="3" max="3" width="11.57421875" style="0" bestFit="1" customWidth="1"/>
  </cols>
  <sheetData>
    <row r="3" spans="1:2" ht="14.25">
      <c r="A3" s="125" t="s">
        <v>82</v>
      </c>
      <c r="B3" s="126"/>
    </row>
    <row r="4" spans="1:2" ht="14.25">
      <c r="A4" s="125" t="s">
        <v>25</v>
      </c>
      <c r="B4" s="126" t="s">
        <v>81</v>
      </c>
    </row>
    <row r="5" spans="1:2" ht="14.25">
      <c r="A5" s="127" t="s">
        <v>155</v>
      </c>
      <c r="B5" s="128"/>
    </row>
    <row r="6" spans="1:2" ht="14.25">
      <c r="A6" s="129" t="s">
        <v>21</v>
      </c>
      <c r="B6" s="13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E9" sqref="E9"/>
    </sheetView>
  </sheetViews>
  <sheetFormatPr defaultColWidth="9.140625" defaultRowHeight="15"/>
  <cols>
    <col min="1" max="1" width="10.421875" style="8" customWidth="1"/>
    <col min="2" max="2" width="11.28125" style="8" bestFit="1" customWidth="1"/>
    <col min="3" max="3" width="5.140625" style="8" bestFit="1" customWidth="1"/>
    <col min="4" max="4" width="9.28125" style="8" hidden="1" customWidth="1"/>
    <col min="5" max="5" width="35.421875" style="8" bestFit="1" customWidth="1"/>
    <col min="6" max="6" width="11.57421875" style="8" bestFit="1" customWidth="1"/>
    <col min="7" max="7" width="5.7109375" style="8" bestFit="1" customWidth="1"/>
    <col min="8" max="8" width="9.57421875" style="8" bestFit="1" customWidth="1"/>
    <col min="9" max="9" width="14.140625" style="9" customWidth="1"/>
    <col min="10" max="16384" width="9.00390625" style="8" customWidth="1"/>
  </cols>
  <sheetData>
    <row r="1" spans="1:9" ht="29.25">
      <c r="A1" s="411" t="s">
        <v>154</v>
      </c>
      <c r="B1" s="411"/>
      <c r="C1" s="411"/>
      <c r="D1" s="411"/>
      <c r="E1" s="411"/>
      <c r="F1" s="411"/>
      <c r="G1" s="411"/>
      <c r="H1" s="411"/>
      <c r="I1" s="411"/>
    </row>
    <row r="2" spans="1:9" ht="18">
      <c r="A2" s="8" t="s">
        <v>25</v>
      </c>
      <c r="B2" s="8" t="s">
        <v>28</v>
      </c>
      <c r="C2" s="8" t="s">
        <v>29</v>
      </c>
      <c r="D2" s="8" t="s">
        <v>30</v>
      </c>
      <c r="E2" s="8" t="s">
        <v>31</v>
      </c>
      <c r="F2" s="8" t="s">
        <v>33</v>
      </c>
      <c r="G2" s="8" t="s">
        <v>0</v>
      </c>
      <c r="H2" s="8" t="s">
        <v>36</v>
      </c>
      <c r="I2" s="8" t="s">
        <v>37</v>
      </c>
    </row>
    <row r="3" spans="1:9" ht="18">
      <c r="A3" s="17"/>
      <c r="D3" s="18"/>
      <c r="H3" s="17"/>
      <c r="I3" s="18"/>
    </row>
    <row r="4" spans="1:9" ht="18">
      <c r="A4" s="255"/>
      <c r="B4" s="251"/>
      <c r="C4" s="251"/>
      <c r="D4" s="256"/>
      <c r="E4" s="251"/>
      <c r="F4" s="251"/>
      <c r="G4" s="251"/>
      <c r="H4" s="255"/>
      <c r="I4" s="256"/>
    </row>
    <row r="5" spans="1:9" ht="18">
      <c r="A5" s="257"/>
      <c r="B5" s="258"/>
      <c r="C5" s="258"/>
      <c r="D5" s="259"/>
      <c r="E5" s="258"/>
      <c r="F5" s="258"/>
      <c r="G5" s="258"/>
      <c r="H5" s="257"/>
      <c r="I5" s="259"/>
    </row>
    <row r="6" spans="1:9" ht="18">
      <c r="A6" s="263"/>
      <c r="B6" s="264"/>
      <c r="C6" s="264"/>
      <c r="D6" s="265"/>
      <c r="G6" s="264"/>
      <c r="H6" s="263"/>
      <c r="I6" s="265"/>
    </row>
    <row r="7" spans="1:9" ht="18">
      <c r="A7" s="263"/>
      <c r="B7" s="264"/>
      <c r="C7" s="264"/>
      <c r="D7" s="265"/>
      <c r="E7" s="264"/>
      <c r="F7" s="264"/>
      <c r="G7" s="264"/>
      <c r="H7" s="263"/>
      <c r="I7" s="265"/>
    </row>
    <row r="8" spans="1:9" ht="18">
      <c r="A8" s="263"/>
      <c r="B8" s="264"/>
      <c r="C8" s="264"/>
      <c r="D8" s="265"/>
      <c r="E8" s="264"/>
      <c r="F8" s="264"/>
      <c r="G8" s="264"/>
      <c r="H8" s="263"/>
      <c r="I8" s="265"/>
    </row>
    <row r="9" spans="1:9" ht="18">
      <c r="A9" s="257"/>
      <c r="B9" s="261"/>
      <c r="C9" s="261"/>
      <c r="D9" s="259"/>
      <c r="E9" s="261"/>
      <c r="F9" s="261"/>
      <c r="G9" s="261"/>
      <c r="H9" s="257"/>
      <c r="I9" s="259"/>
    </row>
    <row r="10" spans="1:9" ht="18">
      <c r="A10" s="257"/>
      <c r="B10" s="261"/>
      <c r="C10" s="261"/>
      <c r="D10" s="259"/>
      <c r="E10" s="261"/>
      <c r="F10" s="261"/>
      <c r="G10" s="261"/>
      <c r="H10" s="257"/>
      <c r="I10" s="259"/>
    </row>
    <row r="11" spans="1:9" ht="18">
      <c r="A11" s="263"/>
      <c r="B11" s="264"/>
      <c r="C11" s="264"/>
      <c r="D11" s="265"/>
      <c r="E11" s="261"/>
      <c r="F11" s="261"/>
      <c r="G11" s="264"/>
      <c r="H11" s="263"/>
      <c r="I11" s="265"/>
    </row>
    <row r="12" spans="1:9" ht="18">
      <c r="A12" s="263"/>
      <c r="B12" s="264"/>
      <c r="C12" s="264"/>
      <c r="D12" s="265"/>
      <c r="E12" s="264"/>
      <c r="F12" s="264"/>
      <c r="G12" s="264"/>
      <c r="H12" s="263"/>
      <c r="I12" s="265"/>
    </row>
    <row r="13" spans="1:9" ht="18">
      <c r="A13" s="263"/>
      <c r="B13" s="264"/>
      <c r="C13" s="264"/>
      <c r="D13" s="265"/>
      <c r="E13" s="264"/>
      <c r="F13" s="264"/>
      <c r="G13" s="264"/>
      <c r="H13" s="263"/>
      <c r="I13" s="265"/>
    </row>
    <row r="14" spans="1:9" ht="18">
      <c r="A14" s="269"/>
      <c r="B14" s="270"/>
      <c r="C14" s="270"/>
      <c r="D14" s="271"/>
      <c r="E14" s="264"/>
      <c r="F14" s="264"/>
      <c r="G14" s="264"/>
      <c r="H14" s="263"/>
      <c r="I14" s="271"/>
    </row>
    <row r="15" spans="1:9" ht="18">
      <c r="A15" s="269"/>
      <c r="B15" s="270"/>
      <c r="C15" s="270"/>
      <c r="D15" s="271"/>
      <c r="E15" s="264"/>
      <c r="F15" s="264"/>
      <c r="G15" s="264"/>
      <c r="H15" s="263"/>
      <c r="I15" s="271"/>
    </row>
    <row r="16" spans="1:9" ht="18">
      <c r="A16" s="269"/>
      <c r="B16" s="264"/>
      <c r="C16" s="264"/>
      <c r="D16" s="265"/>
      <c r="E16" s="264"/>
      <c r="F16" s="264"/>
      <c r="G16" s="264"/>
      <c r="H16" s="263"/>
      <c r="I16" s="271"/>
    </row>
    <row r="17" spans="1:9" ht="18">
      <c r="A17" s="269"/>
      <c r="B17" s="270"/>
      <c r="C17" s="270"/>
      <c r="D17" s="271"/>
      <c r="E17" s="270"/>
      <c r="F17" s="270"/>
      <c r="G17" s="270"/>
      <c r="H17" s="269"/>
      <c r="I17" s="271"/>
    </row>
    <row r="18" spans="1:9" ht="18">
      <c r="A18" s="282"/>
      <c r="B18" s="272"/>
      <c r="C18" s="272"/>
      <c r="D18" s="283"/>
      <c r="E18" s="270"/>
      <c r="F18" s="270"/>
      <c r="G18" s="270"/>
      <c r="H18" s="269"/>
      <c r="I18" s="271"/>
    </row>
    <row r="19" spans="1:9" ht="18">
      <c r="A19" s="282"/>
      <c r="B19" s="272"/>
      <c r="C19" s="272"/>
      <c r="D19" s="283"/>
      <c r="E19" s="272"/>
      <c r="F19" s="272"/>
      <c r="G19" s="272"/>
      <c r="H19" s="282"/>
      <c r="I19" s="283"/>
    </row>
    <row r="20" spans="1:9" ht="18">
      <c r="A20" s="282"/>
      <c r="B20" s="272"/>
      <c r="C20" s="272"/>
      <c r="D20" s="283"/>
      <c r="E20" s="272"/>
      <c r="F20" s="272"/>
      <c r="G20" s="272"/>
      <c r="H20" s="282"/>
      <c r="I20" s="283"/>
    </row>
    <row r="21" spans="1:9" ht="18">
      <c r="A21" s="282"/>
      <c r="B21" s="284"/>
      <c r="C21" s="284"/>
      <c r="D21" s="283"/>
      <c r="E21" s="284"/>
      <c r="F21" s="284"/>
      <c r="G21" s="284"/>
      <c r="H21" s="282"/>
      <c r="I21" s="283"/>
    </row>
    <row r="22" spans="1:9" ht="18">
      <c r="A22" s="282"/>
      <c r="B22" s="284"/>
      <c r="C22" s="284"/>
      <c r="D22" s="283"/>
      <c r="E22" s="284"/>
      <c r="F22" s="284"/>
      <c r="G22" s="284"/>
      <c r="H22" s="282"/>
      <c r="I22" s="283"/>
    </row>
    <row r="23" spans="1:9" ht="18">
      <c r="A23" s="285"/>
      <c r="B23" s="286"/>
      <c r="C23" s="286"/>
      <c r="D23" s="287"/>
      <c r="E23" s="284"/>
      <c r="F23" s="284"/>
      <c r="G23" s="284"/>
      <c r="H23" s="282"/>
      <c r="I23" s="287"/>
    </row>
    <row r="24" spans="1:9" ht="18">
      <c r="A24" s="285"/>
      <c r="B24" s="286"/>
      <c r="C24" s="286"/>
      <c r="D24" s="287"/>
      <c r="E24" s="286"/>
      <c r="F24" s="286"/>
      <c r="G24" s="286"/>
      <c r="H24" s="285"/>
      <c r="I24" s="287"/>
    </row>
    <row r="25" spans="1:9" ht="18">
      <c r="A25" s="285"/>
      <c r="B25" s="286"/>
      <c r="C25" s="286"/>
      <c r="D25" s="287"/>
      <c r="E25" s="286"/>
      <c r="F25" s="286"/>
      <c r="G25" s="286"/>
      <c r="H25" s="285"/>
      <c r="I25" s="287"/>
    </row>
    <row r="26" spans="1:9" ht="18">
      <c r="A26" s="285"/>
      <c r="B26" s="286"/>
      <c r="C26" s="286"/>
      <c r="D26" s="287"/>
      <c r="E26" s="286"/>
      <c r="F26" s="286"/>
      <c r="G26" s="286"/>
      <c r="H26" s="285"/>
      <c r="I26" s="287"/>
    </row>
    <row r="27" spans="1:9" ht="18">
      <c r="A27" s="285"/>
      <c r="B27" s="286"/>
      <c r="C27" s="286"/>
      <c r="D27" s="287"/>
      <c r="E27" s="286"/>
      <c r="F27" s="286"/>
      <c r="G27" s="286"/>
      <c r="H27" s="285"/>
      <c r="I27" s="287"/>
    </row>
    <row r="28" spans="1:9" ht="18">
      <c r="A28" s="285"/>
      <c r="B28" s="286"/>
      <c r="C28" s="286"/>
      <c r="D28" s="287"/>
      <c r="E28" s="286"/>
      <c r="F28" s="286"/>
      <c r="G28" s="286"/>
      <c r="H28" s="285"/>
      <c r="I28" s="287"/>
    </row>
    <row r="29" spans="1:9" ht="18">
      <c r="A29" s="285"/>
      <c r="B29" s="286"/>
      <c r="C29" s="286"/>
      <c r="D29" s="287"/>
      <c r="E29" s="286"/>
      <c r="F29" s="286"/>
      <c r="G29" s="286"/>
      <c r="H29" s="285"/>
      <c r="I29" s="287"/>
    </row>
    <row r="30" spans="1:9" ht="18">
      <c r="A30" s="285"/>
      <c r="B30" s="286"/>
      <c r="C30" s="286"/>
      <c r="D30" s="287"/>
      <c r="E30" s="286"/>
      <c r="F30" s="286"/>
      <c r="G30" s="286"/>
      <c r="H30" s="285"/>
      <c r="I30" s="287"/>
    </row>
    <row r="31" spans="1:9" ht="18">
      <c r="A31" s="285"/>
      <c r="B31" s="286"/>
      <c r="C31" s="286"/>
      <c r="D31" s="287"/>
      <c r="E31" s="286"/>
      <c r="F31" s="286"/>
      <c r="G31" s="286"/>
      <c r="H31" s="285"/>
      <c r="I31" s="287"/>
    </row>
    <row r="32" spans="1:9" ht="18">
      <c r="A32" s="291"/>
      <c r="B32" s="292"/>
      <c r="C32" s="292"/>
      <c r="D32" s="293"/>
      <c r="E32" s="292"/>
      <c r="F32" s="292"/>
      <c r="G32" s="292"/>
      <c r="H32" s="291"/>
      <c r="I32" s="293"/>
    </row>
    <row r="33" spans="1:9" ht="18">
      <c r="A33" s="291"/>
      <c r="B33" s="292"/>
      <c r="C33" s="292"/>
      <c r="D33" s="293"/>
      <c r="E33" s="292"/>
      <c r="F33" s="292"/>
      <c r="G33" s="292"/>
      <c r="H33" s="291"/>
      <c r="I33" s="293"/>
    </row>
    <row r="34" spans="1:9" ht="18">
      <c r="A34" s="291"/>
      <c r="B34" s="292"/>
      <c r="C34" s="292"/>
      <c r="D34" s="293"/>
      <c r="E34" s="292"/>
      <c r="F34" s="292"/>
      <c r="G34" s="292"/>
      <c r="H34" s="291"/>
      <c r="I34" s="293"/>
    </row>
    <row r="35" spans="1:9" ht="18">
      <c r="A35" s="291"/>
      <c r="B35" s="295"/>
      <c r="C35" s="295"/>
      <c r="D35" s="293"/>
      <c r="E35" s="295"/>
      <c r="F35" s="295"/>
      <c r="G35" s="295"/>
      <c r="H35" s="291"/>
      <c r="I35" s="293"/>
    </row>
    <row r="36" spans="1:9" ht="18">
      <c r="A36" s="298"/>
      <c r="B36" s="299"/>
      <c r="C36" s="299"/>
      <c r="D36" s="300"/>
      <c r="E36" s="299"/>
      <c r="F36" s="299"/>
      <c r="G36" s="299"/>
      <c r="H36" s="298"/>
      <c r="I36" s="300"/>
    </row>
    <row r="37" spans="1:9" ht="18">
      <c r="A37" s="291"/>
      <c r="B37" s="295"/>
      <c r="C37" s="295"/>
      <c r="D37" s="293"/>
      <c r="E37" s="295"/>
      <c r="F37" s="295"/>
      <c r="G37" s="295"/>
      <c r="H37" s="291"/>
      <c r="I37" s="293"/>
    </row>
    <row r="38" spans="1:9" ht="18">
      <c r="A38" s="298"/>
      <c r="B38" s="299"/>
      <c r="C38" s="295"/>
      <c r="D38" s="300"/>
      <c r="E38" s="299"/>
      <c r="F38" s="299"/>
      <c r="G38" s="299"/>
      <c r="H38" s="291"/>
      <c r="I38" s="300"/>
    </row>
    <row r="39" spans="1:9" ht="18">
      <c r="A39" s="291"/>
      <c r="B39" s="295"/>
      <c r="C39" s="295"/>
      <c r="D39" s="293"/>
      <c r="E39" s="295"/>
      <c r="F39" s="295"/>
      <c r="G39" s="295"/>
      <c r="H39" s="291"/>
      <c r="I39" s="293"/>
    </row>
    <row r="40" spans="1:9" ht="18">
      <c r="A40" s="291"/>
      <c r="B40" s="295"/>
      <c r="C40" s="295"/>
      <c r="D40" s="293"/>
      <c r="E40" s="295"/>
      <c r="F40" s="295"/>
      <c r="G40" s="295"/>
      <c r="H40" s="291"/>
      <c r="I40" s="293"/>
    </row>
    <row r="41" spans="1:9" ht="18">
      <c r="A41" s="298"/>
      <c r="B41" s="299"/>
      <c r="C41" s="299"/>
      <c r="D41" s="300"/>
      <c r="E41" s="299"/>
      <c r="F41" s="299"/>
      <c r="G41" s="299"/>
      <c r="H41" s="298"/>
      <c r="I41" s="300"/>
    </row>
    <row r="42" spans="1:9" ht="18">
      <c r="A42" s="298"/>
      <c r="B42" s="299"/>
      <c r="C42" s="299"/>
      <c r="D42" s="300"/>
      <c r="E42" s="299"/>
      <c r="F42" s="299"/>
      <c r="G42" s="299"/>
      <c r="H42" s="298"/>
      <c r="I42" s="300"/>
    </row>
    <row r="43" spans="1:9" ht="18">
      <c r="A43" s="298"/>
      <c r="B43" s="299"/>
      <c r="C43" s="299"/>
      <c r="D43" s="300"/>
      <c r="E43" s="299"/>
      <c r="F43" s="299"/>
      <c r="G43" s="299"/>
      <c r="H43" s="298"/>
      <c r="I43" s="300"/>
    </row>
    <row r="44" spans="1:9" ht="18">
      <c r="A44" s="298"/>
      <c r="B44" s="299"/>
      <c r="C44" s="299"/>
      <c r="D44" s="300"/>
      <c r="E44" s="299"/>
      <c r="F44" s="299"/>
      <c r="G44" s="299"/>
      <c r="H44" s="298"/>
      <c r="I44" s="300"/>
    </row>
    <row r="45" spans="1:9" ht="18">
      <c r="A45" s="298"/>
      <c r="B45" s="299"/>
      <c r="C45" s="299"/>
      <c r="D45" s="300"/>
      <c r="E45" s="299"/>
      <c r="F45" s="299"/>
      <c r="G45" s="299"/>
      <c r="H45" s="298"/>
      <c r="I45" s="300"/>
    </row>
    <row r="46" spans="1:9" ht="18">
      <c r="A46" s="298"/>
      <c r="B46" s="299"/>
      <c r="C46" s="299"/>
      <c r="D46" s="300"/>
      <c r="E46" s="299"/>
      <c r="F46" s="299"/>
      <c r="G46" s="299"/>
      <c r="H46" s="298"/>
      <c r="I46" s="300"/>
    </row>
    <row r="47" spans="1:9" ht="18">
      <c r="A47" s="307"/>
      <c r="B47" s="308"/>
      <c r="C47" s="308"/>
      <c r="D47" s="309">
        <f>SUBTOTAL(109,D3:D46)</f>
        <v>0</v>
      </c>
      <c r="E47" s="308"/>
      <c r="F47" s="308"/>
      <c r="G47" s="308"/>
      <c r="H47" s="308"/>
      <c r="I47" s="309">
        <f>SUBTOTAL(109,I3:I46)</f>
        <v>0</v>
      </c>
    </row>
  </sheetData>
  <mergeCells count="1">
    <mergeCell ref="A1:I1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28125" style="276" customWidth="1"/>
    <col min="2" max="2" width="17.8515625" style="276" customWidth="1"/>
    <col min="3" max="3" width="15.421875" style="276" customWidth="1"/>
    <col min="4" max="4" width="17.8515625" style="276" customWidth="1"/>
    <col min="5" max="16384" width="9.00390625" style="276" customWidth="1"/>
  </cols>
  <sheetData>
    <row r="1" ht="23.25">
      <c r="A1" s="276" t="s">
        <v>153</v>
      </c>
    </row>
    <row r="2" spans="1:4" ht="23.25">
      <c r="A2" s="277" t="s">
        <v>80</v>
      </c>
      <c r="B2" s="278" t="s">
        <v>30</v>
      </c>
      <c r="C2" s="278" t="s">
        <v>38</v>
      </c>
      <c r="D2" s="278" t="s">
        <v>51</v>
      </c>
    </row>
    <row r="3" spans="1:4" ht="23.25">
      <c r="A3" s="279"/>
      <c r="B3" s="312"/>
      <c r="C3" s="170"/>
      <c r="D3" s="280">
        <f>B3-C3</f>
        <v>0</v>
      </c>
    </row>
    <row r="4" spans="1:4" ht="23.25">
      <c r="A4" s="279"/>
      <c r="B4" s="312"/>
      <c r="C4" s="165"/>
      <c r="D4" s="280">
        <f aca="true" t="shared" si="0" ref="D4:D16">B4-C4</f>
        <v>0</v>
      </c>
    </row>
    <row r="5" spans="1:4" ht="23.25">
      <c r="A5" s="279"/>
      <c r="B5" s="312"/>
      <c r="C5" s="170"/>
      <c r="D5" s="280">
        <f t="shared" si="0"/>
        <v>0</v>
      </c>
    </row>
    <row r="6" spans="1:4" ht="23.25">
      <c r="A6" s="279"/>
      <c r="B6" s="312"/>
      <c r="C6" s="165"/>
      <c r="D6" s="280">
        <f t="shared" si="0"/>
        <v>0</v>
      </c>
    </row>
    <row r="7" spans="1:4" ht="23.25">
      <c r="A7" s="279"/>
      <c r="B7" s="311"/>
      <c r="C7" s="170"/>
      <c r="D7" s="280">
        <f t="shared" si="0"/>
        <v>0</v>
      </c>
    </row>
    <row r="8" spans="1:4" ht="23.25">
      <c r="A8" s="279"/>
      <c r="B8" s="311"/>
      <c r="C8" s="170"/>
      <c r="D8" s="280">
        <f t="shared" si="0"/>
        <v>0</v>
      </c>
    </row>
    <row r="9" spans="1:4" ht="23.25">
      <c r="A9" s="279"/>
      <c r="B9" s="311"/>
      <c r="C9" s="170"/>
      <c r="D9" s="280">
        <f t="shared" si="0"/>
        <v>0</v>
      </c>
    </row>
    <row r="10" spans="1:4" ht="23.25">
      <c r="A10" s="279"/>
      <c r="B10" s="311"/>
      <c r="C10" s="170"/>
      <c r="D10" s="280">
        <f t="shared" si="0"/>
        <v>0</v>
      </c>
    </row>
    <row r="11" spans="1:4" ht="23.25">
      <c r="A11" s="279"/>
      <c r="B11" s="312"/>
      <c r="C11" s="170"/>
      <c r="D11" s="280">
        <f t="shared" si="0"/>
        <v>0</v>
      </c>
    </row>
    <row r="12" spans="1:4" ht="23.25">
      <c r="A12" s="279"/>
      <c r="B12" s="313"/>
      <c r="C12" s="170"/>
      <c r="D12" s="280">
        <f t="shared" si="0"/>
        <v>0</v>
      </c>
    </row>
    <row r="13" spans="1:4" ht="23.25">
      <c r="A13" s="279"/>
      <c r="B13" s="312"/>
      <c r="C13" s="170"/>
      <c r="D13" s="280">
        <f t="shared" si="0"/>
        <v>0</v>
      </c>
    </row>
    <row r="14" spans="1:4" ht="23.25">
      <c r="A14" s="279"/>
      <c r="B14" s="296"/>
      <c r="C14" s="296"/>
      <c r="D14" s="280">
        <f t="shared" si="0"/>
        <v>0</v>
      </c>
    </row>
    <row r="15" spans="1:4" ht="23.25">
      <c r="A15" s="279"/>
      <c r="B15" s="296"/>
      <c r="C15" s="296"/>
      <c r="D15" s="280">
        <f t="shared" si="0"/>
        <v>0</v>
      </c>
    </row>
    <row r="16" spans="1:4" ht="23.25">
      <c r="A16" s="279"/>
      <c r="B16" s="296"/>
      <c r="C16" s="296"/>
      <c r="D16" s="280">
        <f t="shared" si="0"/>
        <v>0</v>
      </c>
    </row>
    <row r="17" spans="1:4" ht="23.25">
      <c r="A17" s="131" t="s">
        <v>58</v>
      </c>
      <c r="B17" s="275">
        <f>SUM(B3:B16)</f>
        <v>0</v>
      </c>
      <c r="C17" s="275">
        <f>SUM(C3:C16)</f>
        <v>0</v>
      </c>
      <c r="D17" s="275">
        <f>SUM(D3:D16)</f>
        <v>0</v>
      </c>
    </row>
    <row r="18" ht="23.25">
      <c r="B18" s="281"/>
    </row>
    <row r="20" ht="23.25">
      <c r="B20" s="281"/>
    </row>
  </sheetData>
  <sheetProtection/>
  <autoFilter ref="A2:E17"/>
  <printOptions/>
  <pageMargins left="0.7" right="0.7" top="0.75" bottom="0.75" header="0.3" footer="0.3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3:N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7.140625" style="144" bestFit="1" customWidth="1"/>
    <col min="2" max="10" width="11.140625" style="144" customWidth="1"/>
    <col min="11" max="13" width="11.140625" style="144" bestFit="1" customWidth="1"/>
    <col min="14" max="14" width="12.00390625" style="144" bestFit="1" customWidth="1"/>
    <col min="15" max="16384" width="9.00390625" style="144" customWidth="1"/>
  </cols>
  <sheetData>
    <row r="3" spans="1:14" ht="23.25">
      <c r="A3" s="395" t="s">
        <v>34</v>
      </c>
      <c r="B3" s="395" t="s">
        <v>0</v>
      </c>
      <c r="C3" s="396"/>
      <c r="D3"/>
      <c r="E3"/>
      <c r="F3"/>
      <c r="G3"/>
      <c r="H3"/>
      <c r="I3"/>
      <c r="J3"/>
      <c r="K3"/>
      <c r="L3"/>
      <c r="M3"/>
      <c r="N3"/>
    </row>
    <row r="4" spans="1:14" ht="23.25">
      <c r="A4" s="395" t="s">
        <v>31</v>
      </c>
      <c r="B4" s="397">
        <v>10</v>
      </c>
      <c r="C4" s="398" t="s">
        <v>21</v>
      </c>
      <c r="D4"/>
      <c r="E4"/>
      <c r="F4"/>
      <c r="G4"/>
      <c r="H4"/>
      <c r="I4"/>
      <c r="J4"/>
      <c r="K4"/>
      <c r="L4"/>
      <c r="M4"/>
      <c r="N4"/>
    </row>
    <row r="5" spans="1:14" ht="23.25">
      <c r="A5" s="397" t="s">
        <v>62</v>
      </c>
      <c r="B5" s="399">
        <v>50242</v>
      </c>
      <c r="C5" s="400">
        <v>50242</v>
      </c>
      <c r="D5"/>
      <c r="E5"/>
      <c r="F5"/>
      <c r="G5"/>
      <c r="H5"/>
      <c r="I5"/>
      <c r="J5"/>
      <c r="K5"/>
      <c r="L5"/>
      <c r="M5"/>
      <c r="N5"/>
    </row>
    <row r="6" spans="1:14" ht="23.25">
      <c r="A6" s="401" t="s">
        <v>61</v>
      </c>
      <c r="B6" s="402">
        <v>48970</v>
      </c>
      <c r="C6" s="403">
        <v>48970</v>
      </c>
      <c r="D6"/>
      <c r="E6"/>
      <c r="F6"/>
      <c r="G6"/>
      <c r="H6"/>
      <c r="I6"/>
      <c r="J6"/>
      <c r="K6"/>
      <c r="L6"/>
      <c r="M6"/>
      <c r="N6"/>
    </row>
    <row r="7" spans="1:14" ht="23.25">
      <c r="A7" s="401" t="s">
        <v>66</v>
      </c>
      <c r="B7" s="402">
        <v>318253.69</v>
      </c>
      <c r="C7" s="403">
        <v>318253.69</v>
      </c>
      <c r="D7"/>
      <c r="E7"/>
      <c r="F7"/>
      <c r="G7"/>
      <c r="H7"/>
      <c r="I7"/>
      <c r="J7"/>
      <c r="K7"/>
      <c r="L7"/>
      <c r="M7"/>
      <c r="N7"/>
    </row>
    <row r="8" spans="1:14" ht="23.25">
      <c r="A8" s="401" t="s">
        <v>64</v>
      </c>
      <c r="B8" s="402">
        <v>55828.57</v>
      </c>
      <c r="C8" s="403">
        <v>55828.57</v>
      </c>
      <c r="D8"/>
      <c r="E8"/>
      <c r="F8"/>
      <c r="G8"/>
      <c r="H8"/>
      <c r="I8"/>
      <c r="J8"/>
      <c r="K8"/>
      <c r="L8"/>
      <c r="M8"/>
      <c r="N8"/>
    </row>
    <row r="9" spans="1:14" ht="23.25">
      <c r="A9" s="401" t="s">
        <v>144</v>
      </c>
      <c r="B9" s="402">
        <v>212169.13</v>
      </c>
      <c r="C9" s="403">
        <v>212169.13</v>
      </c>
      <c r="D9"/>
      <c r="E9"/>
      <c r="F9"/>
      <c r="G9"/>
      <c r="H9"/>
      <c r="I9"/>
      <c r="J9"/>
      <c r="K9"/>
      <c r="L9"/>
      <c r="M9"/>
      <c r="N9"/>
    </row>
    <row r="10" spans="1:14" ht="23.25">
      <c r="A10" s="401" t="s">
        <v>130</v>
      </c>
      <c r="B10" s="402">
        <v>28930</v>
      </c>
      <c r="C10" s="403">
        <v>28930</v>
      </c>
      <c r="D10"/>
      <c r="E10"/>
      <c r="F10"/>
      <c r="G10"/>
      <c r="H10"/>
      <c r="I10"/>
      <c r="J10"/>
      <c r="K10"/>
      <c r="L10"/>
      <c r="M10"/>
      <c r="N10"/>
    </row>
    <row r="11" spans="1:14" ht="23.25">
      <c r="A11" s="404" t="s">
        <v>21</v>
      </c>
      <c r="B11" s="405">
        <v>714393.39</v>
      </c>
      <c r="C11" s="406">
        <v>714393.39</v>
      </c>
      <c r="D11"/>
      <c r="E11"/>
      <c r="F11"/>
      <c r="G11"/>
      <c r="H11"/>
      <c r="I11"/>
      <c r="J11"/>
      <c r="K11"/>
      <c r="L11"/>
      <c r="M11"/>
      <c r="N11"/>
    </row>
    <row r="12" spans="1:14" ht="23.25">
      <c r="A12"/>
      <c r="B12"/>
      <c r="C12"/>
      <c r="D12"/>
      <c r="E12"/>
      <c r="F12"/>
      <c r="G12"/>
      <c r="H12"/>
      <c r="I12"/>
      <c r="J12"/>
      <c r="K12"/>
      <c r="L12"/>
      <c r="M12"/>
      <c r="N12"/>
    </row>
  </sheetData>
  <sheetProtection/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U15" sqref="U15"/>
    </sheetView>
  </sheetViews>
  <sheetFormatPr defaultColWidth="9.140625" defaultRowHeight="15"/>
  <cols>
    <col min="1" max="1" width="14.421875" style="8" customWidth="1"/>
    <col min="2" max="2" width="9.7109375" style="8" customWidth="1"/>
    <col min="3" max="7" width="10.28125" style="8" hidden="1" customWidth="1"/>
    <col min="8" max="8" width="9.7109375" style="8" hidden="1" customWidth="1"/>
    <col min="9" max="9" width="9.421875" style="8" hidden="1" customWidth="1"/>
    <col min="10" max="10" width="10.421875" style="8" hidden="1" customWidth="1"/>
    <col min="11" max="12" width="9.421875" style="8" hidden="1" customWidth="1"/>
    <col min="13" max="13" width="10.421875" style="8" hidden="1" customWidth="1"/>
    <col min="14" max="14" width="9.8515625" style="8" customWidth="1"/>
    <col min="15" max="16384" width="9.00390625" style="8" customWidth="1"/>
  </cols>
  <sheetData>
    <row r="1" spans="1:14" ht="18">
      <c r="A1" s="415" t="s">
        <v>298</v>
      </c>
      <c r="B1" s="415"/>
      <c r="C1" s="415"/>
      <c r="D1" s="415"/>
      <c r="E1" s="415"/>
      <c r="F1" s="415"/>
      <c r="G1" s="415"/>
      <c r="H1" s="415"/>
      <c r="I1" s="415"/>
      <c r="J1" s="415"/>
      <c r="K1" s="415"/>
      <c r="L1" s="415"/>
      <c r="M1" s="415"/>
      <c r="N1" s="415"/>
    </row>
    <row r="2" spans="1:14" ht="18">
      <c r="A2" s="413" t="s">
        <v>31</v>
      </c>
      <c r="B2" s="171" t="s">
        <v>0</v>
      </c>
      <c r="C2" s="172"/>
      <c r="D2" s="172"/>
      <c r="E2" s="172"/>
      <c r="F2" s="172"/>
      <c r="G2" s="172"/>
      <c r="H2" s="172"/>
      <c r="I2" s="173"/>
      <c r="J2" s="174"/>
      <c r="K2" s="174"/>
      <c r="L2" s="174"/>
      <c r="M2" s="174"/>
      <c r="N2" s="412" t="s">
        <v>21</v>
      </c>
    </row>
    <row r="3" spans="1:14" ht="18">
      <c r="A3" s="414"/>
      <c r="B3" s="175" t="s">
        <v>299</v>
      </c>
      <c r="C3" s="175" t="s">
        <v>300</v>
      </c>
      <c r="D3" s="175" t="s">
        <v>301</v>
      </c>
      <c r="E3" s="175" t="s">
        <v>302</v>
      </c>
      <c r="F3" s="175" t="s">
        <v>303</v>
      </c>
      <c r="G3" s="175" t="s">
        <v>304</v>
      </c>
      <c r="H3" s="175" t="s">
        <v>305</v>
      </c>
      <c r="I3" s="175" t="s">
        <v>306</v>
      </c>
      <c r="J3" s="175" t="s">
        <v>307</v>
      </c>
      <c r="K3" s="175" t="s">
        <v>308</v>
      </c>
      <c r="L3" s="175" t="s">
        <v>309</v>
      </c>
      <c r="M3" s="175" t="s">
        <v>310</v>
      </c>
      <c r="N3" s="412"/>
    </row>
    <row r="4" spans="1:14" ht="18">
      <c r="A4" s="176" t="s">
        <v>62</v>
      </c>
      <c r="B4" s="177">
        <v>50242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>
        <f>SUM(B4:M4)</f>
        <v>50242</v>
      </c>
    </row>
    <row r="5" spans="1:14" ht="18" hidden="1">
      <c r="A5" s="176" t="s">
        <v>72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>
        <f aca="true" t="shared" si="0" ref="N5:N14">SUM(B5:M5)</f>
        <v>0</v>
      </c>
    </row>
    <row r="6" spans="1:14" ht="18">
      <c r="A6" s="176" t="s">
        <v>61</v>
      </c>
      <c r="B6" s="177">
        <v>48970</v>
      </c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>
        <f t="shared" si="0"/>
        <v>48970</v>
      </c>
    </row>
    <row r="7" spans="1:14" ht="18">
      <c r="A7" s="176" t="s">
        <v>65</v>
      </c>
      <c r="B7" s="177">
        <v>212169.13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>
        <f t="shared" si="0"/>
        <v>212169.13</v>
      </c>
    </row>
    <row r="8" spans="1:14" ht="18" hidden="1">
      <c r="A8" s="176" t="s">
        <v>63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>
        <f t="shared" si="0"/>
        <v>0</v>
      </c>
    </row>
    <row r="9" spans="1:14" ht="18" hidden="1">
      <c r="A9" s="176" t="s">
        <v>76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>
        <f t="shared" si="0"/>
        <v>0</v>
      </c>
    </row>
    <row r="10" spans="1:14" ht="18">
      <c r="A10" s="176" t="s">
        <v>66</v>
      </c>
      <c r="B10" s="177">
        <v>318253.69</v>
      </c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>
        <f t="shared" si="0"/>
        <v>318253.69</v>
      </c>
    </row>
    <row r="11" spans="1:14" ht="18">
      <c r="A11" s="176" t="s">
        <v>64</v>
      </c>
      <c r="B11" s="177">
        <v>55828.57</v>
      </c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>
        <f t="shared" si="0"/>
        <v>55828.57</v>
      </c>
    </row>
    <row r="12" spans="1:14" ht="18">
      <c r="A12" s="176" t="s">
        <v>69</v>
      </c>
      <c r="B12" s="177">
        <v>28930</v>
      </c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>
        <f t="shared" si="0"/>
        <v>28930</v>
      </c>
    </row>
    <row r="13" spans="1:14" ht="18" hidden="1">
      <c r="A13" s="176" t="s">
        <v>83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>
        <f t="shared" si="0"/>
        <v>0</v>
      </c>
    </row>
    <row r="14" spans="1:14" ht="18">
      <c r="A14" s="176" t="s">
        <v>150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>
        <f t="shared" si="0"/>
        <v>0</v>
      </c>
    </row>
    <row r="15" spans="1:14" ht="20.25">
      <c r="A15" s="178" t="s">
        <v>21</v>
      </c>
      <c r="B15" s="179">
        <f>SUM(B4:B13)</f>
        <v>714393.39</v>
      </c>
      <c r="C15" s="179">
        <f aca="true" t="shared" si="1" ref="C15:M15">SUM(C4:C13)</f>
        <v>0</v>
      </c>
      <c r="D15" s="179">
        <f>SUM(D4:D14)</f>
        <v>0</v>
      </c>
      <c r="E15" s="179">
        <f t="shared" si="1"/>
        <v>0</v>
      </c>
      <c r="F15" s="179">
        <f t="shared" si="1"/>
        <v>0</v>
      </c>
      <c r="G15" s="179">
        <f t="shared" si="1"/>
        <v>0</v>
      </c>
      <c r="H15" s="179">
        <f t="shared" si="1"/>
        <v>0</v>
      </c>
      <c r="I15" s="179">
        <f t="shared" si="1"/>
        <v>0</v>
      </c>
      <c r="J15" s="179">
        <f t="shared" si="1"/>
        <v>0</v>
      </c>
      <c r="K15" s="179">
        <f t="shared" si="1"/>
        <v>0</v>
      </c>
      <c r="L15" s="179">
        <f>SUM(L4:L13)</f>
        <v>0</v>
      </c>
      <c r="M15" s="179">
        <f t="shared" si="1"/>
        <v>0</v>
      </c>
      <c r="N15" s="179">
        <f>SUM(N4:N14)</f>
        <v>714393.39</v>
      </c>
    </row>
  </sheetData>
  <sheetProtection/>
  <mergeCells count="3">
    <mergeCell ref="N2:N3"/>
    <mergeCell ref="A2:A3"/>
    <mergeCell ref="A1:N1"/>
  </mergeCells>
  <printOptions/>
  <pageMargins left="0.03937007874015748" right="0.03937007874015748" top="0.7480314960629921" bottom="0.15748031496062992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5"/>
  <sheetViews>
    <sheetView zoomScalePageLayoutView="0" workbookViewId="0" topLeftCell="A1">
      <selection activeCell="H20" sqref="H20"/>
    </sheetView>
  </sheetViews>
  <sheetFormatPr defaultColWidth="9.140625" defaultRowHeight="15"/>
  <cols>
    <col min="1" max="1" width="16.140625" style="7" customWidth="1"/>
    <col min="2" max="2" width="10.28125" style="7" bestFit="1" customWidth="1"/>
    <col min="3" max="3" width="7.28125" style="7" customWidth="1"/>
    <col min="4" max="4" width="5.7109375" style="7" customWidth="1"/>
    <col min="5" max="5" width="7.00390625" style="7" customWidth="1"/>
    <col min="6" max="6" width="5.7109375" style="7" customWidth="1"/>
    <col min="7" max="7" width="9.421875" style="7" customWidth="1"/>
    <col min="8" max="8" width="7.8515625" style="7" customWidth="1"/>
    <col min="9" max="9" width="9.8515625" style="7" customWidth="1"/>
    <col min="10" max="10" width="9.421875" style="7" customWidth="1"/>
    <col min="11" max="11" width="8.28125" style="7" customWidth="1"/>
    <col min="12" max="13" width="8.421875" style="7" customWidth="1"/>
    <col min="14" max="14" width="12.7109375" style="7" bestFit="1" customWidth="1"/>
    <col min="15" max="15" width="27.8515625" style="7" bestFit="1" customWidth="1"/>
    <col min="16" max="16" width="8.421875" style="7" customWidth="1"/>
    <col min="17" max="18" width="8.421875" style="7" bestFit="1" customWidth="1"/>
    <col min="19" max="19" width="10.8515625" style="7" bestFit="1" customWidth="1"/>
    <col min="20" max="20" width="6.8515625" style="7" customWidth="1"/>
    <col min="21" max="21" width="15.421875" style="7" bestFit="1" customWidth="1"/>
    <col min="22" max="22" width="8.421875" style="7" customWidth="1"/>
    <col min="23" max="23" width="16.421875" style="7" bestFit="1" customWidth="1"/>
    <col min="24" max="24" width="10.421875" style="7" bestFit="1" customWidth="1"/>
    <col min="25" max="25" width="21.57421875" style="7" bestFit="1" customWidth="1"/>
    <col min="26" max="26" width="13.421875" style="7" bestFit="1" customWidth="1"/>
    <col min="27" max="28" width="24.421875" style="7" bestFit="1" customWidth="1"/>
    <col min="29" max="29" width="21.421875" style="7" bestFit="1" customWidth="1"/>
    <col min="30" max="30" width="26.8515625" style="7" bestFit="1" customWidth="1"/>
    <col min="31" max="31" width="22.57421875" style="7" bestFit="1" customWidth="1"/>
    <col min="32" max="16384" width="9.00390625" style="7" customWidth="1"/>
  </cols>
  <sheetData>
    <row r="1" ht="23.25">
      <c r="A1" s="87" t="s">
        <v>278</v>
      </c>
    </row>
    <row r="2" spans="1:18" ht="16.5">
      <c r="A2" s="314" t="s">
        <v>34</v>
      </c>
      <c r="B2" s="314" t="s">
        <v>22</v>
      </c>
      <c r="C2" s="315"/>
      <c r="D2" s="315"/>
      <c r="E2" s="315"/>
      <c r="F2" s="315"/>
      <c r="G2" s="315"/>
      <c r="H2" s="315"/>
      <c r="I2" s="315"/>
      <c r="J2" s="315"/>
      <c r="K2" s="315"/>
      <c r="L2"/>
      <c r="M2"/>
      <c r="N2"/>
      <c r="O2"/>
      <c r="P2"/>
      <c r="Q2"/>
      <c r="R2"/>
    </row>
    <row r="3" spans="1:18" ht="16.5">
      <c r="A3" s="314" t="s">
        <v>20</v>
      </c>
      <c r="B3" s="315" t="s">
        <v>113</v>
      </c>
      <c r="C3" s="315" t="s">
        <v>2</v>
      </c>
      <c r="D3" s="315" t="s">
        <v>106</v>
      </c>
      <c r="E3" s="315" t="s">
        <v>3</v>
      </c>
      <c r="F3" s="315" t="s">
        <v>71</v>
      </c>
      <c r="G3" s="315" t="s">
        <v>4</v>
      </c>
      <c r="H3" s="315" t="s">
        <v>1</v>
      </c>
      <c r="I3" s="315" t="s">
        <v>92</v>
      </c>
      <c r="J3" s="315" t="s">
        <v>94</v>
      </c>
      <c r="K3" s="315" t="s">
        <v>21</v>
      </c>
      <c r="L3"/>
      <c r="M3"/>
      <c r="N3"/>
      <c r="O3"/>
      <c r="P3"/>
      <c r="Q3"/>
      <c r="R3"/>
    </row>
    <row r="4" spans="1:18" ht="16.5">
      <c r="A4" s="316">
        <v>2011726001</v>
      </c>
      <c r="B4" s="317"/>
      <c r="C4" s="317"/>
      <c r="D4" s="317">
        <v>5816</v>
      </c>
      <c r="E4" s="317">
        <v>2200</v>
      </c>
      <c r="F4" s="317">
        <v>32604.1</v>
      </c>
      <c r="G4" s="317"/>
      <c r="H4" s="317"/>
      <c r="I4" s="317"/>
      <c r="J4" s="317"/>
      <c r="K4" s="317">
        <v>40620.1</v>
      </c>
      <c r="L4"/>
      <c r="M4"/>
      <c r="N4"/>
      <c r="O4"/>
      <c r="P4"/>
      <c r="Q4"/>
      <c r="R4"/>
    </row>
    <row r="5" spans="1:18" ht="16.5">
      <c r="A5" s="318" t="s">
        <v>248</v>
      </c>
      <c r="B5" s="317"/>
      <c r="C5" s="317"/>
      <c r="D5" s="317">
        <v>5816</v>
      </c>
      <c r="E5" s="317">
        <v>2200</v>
      </c>
      <c r="F5" s="317">
        <v>32604.1</v>
      </c>
      <c r="G5" s="317"/>
      <c r="H5" s="317"/>
      <c r="I5" s="317"/>
      <c r="J5" s="317"/>
      <c r="K5" s="317">
        <v>40620.1</v>
      </c>
      <c r="L5"/>
      <c r="M5"/>
      <c r="N5"/>
      <c r="O5"/>
      <c r="P5"/>
      <c r="Q5"/>
      <c r="R5"/>
    </row>
    <row r="6" spans="1:18" ht="16.5">
      <c r="A6" s="319" t="s">
        <v>6</v>
      </c>
      <c r="B6" s="317"/>
      <c r="C6" s="317"/>
      <c r="D6" s="317"/>
      <c r="E6" s="317">
        <v>1600</v>
      </c>
      <c r="F6" s="317"/>
      <c r="G6" s="317"/>
      <c r="H6" s="317"/>
      <c r="I6" s="317"/>
      <c r="J6" s="317"/>
      <c r="K6" s="317">
        <v>1600</v>
      </c>
      <c r="L6"/>
      <c r="M6"/>
      <c r="N6"/>
      <c r="O6"/>
      <c r="P6"/>
      <c r="Q6"/>
      <c r="R6"/>
    </row>
    <row r="7" spans="1:18" ht="16.5">
      <c r="A7" s="319" t="s">
        <v>7</v>
      </c>
      <c r="B7" s="317"/>
      <c r="C7" s="317"/>
      <c r="D7" s="317"/>
      <c r="E7" s="317"/>
      <c r="F7" s="317">
        <v>32604.1</v>
      </c>
      <c r="G7" s="317"/>
      <c r="H7" s="317"/>
      <c r="I7" s="317"/>
      <c r="J7" s="317"/>
      <c r="K7" s="317">
        <v>32604.1</v>
      </c>
      <c r="L7"/>
      <c r="M7"/>
      <c r="N7"/>
      <c r="O7"/>
      <c r="P7"/>
      <c r="Q7"/>
      <c r="R7"/>
    </row>
    <row r="8" spans="1:18" ht="16.5">
      <c r="A8" s="319" t="s">
        <v>87</v>
      </c>
      <c r="B8" s="317"/>
      <c r="C8" s="317"/>
      <c r="D8" s="317">
        <v>5816</v>
      </c>
      <c r="E8" s="317">
        <v>600</v>
      </c>
      <c r="F8" s="317"/>
      <c r="G8" s="317"/>
      <c r="H8" s="317"/>
      <c r="I8" s="317"/>
      <c r="J8" s="317"/>
      <c r="K8" s="317">
        <v>6416</v>
      </c>
      <c r="L8"/>
      <c r="M8"/>
      <c r="N8"/>
      <c r="O8"/>
      <c r="P8"/>
      <c r="Q8"/>
      <c r="R8"/>
    </row>
    <row r="9" spans="1:18" ht="16.5">
      <c r="A9" s="316">
        <v>2011726002</v>
      </c>
      <c r="B9" s="317"/>
      <c r="C9" s="317"/>
      <c r="D9" s="317"/>
      <c r="E9" s="317"/>
      <c r="F9" s="317">
        <v>12260</v>
      </c>
      <c r="G9" s="317"/>
      <c r="H9" s="317"/>
      <c r="I9" s="317"/>
      <c r="J9" s="317"/>
      <c r="K9" s="317">
        <v>12260</v>
      </c>
      <c r="L9"/>
      <c r="M9"/>
      <c r="N9"/>
      <c r="O9"/>
      <c r="P9"/>
      <c r="Q9"/>
      <c r="R9"/>
    </row>
    <row r="10" spans="1:18" ht="16.5">
      <c r="A10" s="318" t="s">
        <v>257</v>
      </c>
      <c r="B10" s="317"/>
      <c r="C10" s="317"/>
      <c r="D10" s="317"/>
      <c r="E10" s="317"/>
      <c r="F10" s="317">
        <v>12260</v>
      </c>
      <c r="G10" s="317"/>
      <c r="H10" s="317"/>
      <c r="I10" s="317"/>
      <c r="J10" s="317"/>
      <c r="K10" s="317">
        <v>12260</v>
      </c>
      <c r="L10"/>
      <c r="M10"/>
      <c r="N10"/>
      <c r="O10"/>
      <c r="P10"/>
      <c r="Q10"/>
      <c r="R10"/>
    </row>
    <row r="11" spans="1:18" ht="16.5">
      <c r="A11" s="319" t="s">
        <v>9</v>
      </c>
      <c r="B11" s="317"/>
      <c r="C11" s="317"/>
      <c r="D11" s="317"/>
      <c r="E11" s="317"/>
      <c r="F11" s="317">
        <v>2700</v>
      </c>
      <c r="G11" s="317"/>
      <c r="H11" s="317"/>
      <c r="I11" s="317"/>
      <c r="J11" s="317"/>
      <c r="K11" s="317">
        <v>2700</v>
      </c>
      <c r="L11"/>
      <c r="M11"/>
      <c r="N11"/>
      <c r="O11"/>
      <c r="P11"/>
      <c r="Q11"/>
      <c r="R11"/>
    </row>
    <row r="12" spans="1:18" ht="16.5">
      <c r="A12" s="319" t="s">
        <v>10</v>
      </c>
      <c r="B12" s="317"/>
      <c r="C12" s="317"/>
      <c r="D12" s="317"/>
      <c r="E12" s="317"/>
      <c r="F12" s="317">
        <v>9560</v>
      </c>
      <c r="G12" s="317"/>
      <c r="H12" s="317"/>
      <c r="I12" s="317"/>
      <c r="J12" s="317"/>
      <c r="K12" s="317">
        <v>9560</v>
      </c>
      <c r="L12"/>
      <c r="M12"/>
      <c r="N12"/>
      <c r="O12"/>
      <c r="P12"/>
      <c r="Q12"/>
      <c r="R12"/>
    </row>
    <row r="13" spans="1:18" ht="16.5">
      <c r="A13" s="316">
        <v>2011726005</v>
      </c>
      <c r="B13" s="317"/>
      <c r="C13" s="317"/>
      <c r="D13" s="317">
        <v>14002</v>
      </c>
      <c r="E13" s="317"/>
      <c r="F13" s="317">
        <v>30996</v>
      </c>
      <c r="G13" s="317">
        <v>5759.35</v>
      </c>
      <c r="H13" s="317"/>
      <c r="I13" s="317"/>
      <c r="J13" s="317">
        <v>6403678.77</v>
      </c>
      <c r="K13" s="317">
        <v>6454436.119999999</v>
      </c>
      <c r="L13"/>
      <c r="M13"/>
      <c r="N13"/>
      <c r="O13"/>
      <c r="P13"/>
      <c r="Q13"/>
      <c r="R13"/>
    </row>
    <row r="14" spans="1:18" ht="16.5">
      <c r="A14" s="318" t="s">
        <v>206</v>
      </c>
      <c r="B14" s="317"/>
      <c r="C14" s="317"/>
      <c r="D14" s="317"/>
      <c r="E14" s="317"/>
      <c r="F14" s="317"/>
      <c r="G14" s="317"/>
      <c r="H14" s="317"/>
      <c r="I14" s="317"/>
      <c r="J14" s="317">
        <v>6403678.77</v>
      </c>
      <c r="K14" s="317">
        <v>6403678.77</v>
      </c>
      <c r="L14"/>
      <c r="M14"/>
      <c r="N14"/>
      <c r="O14"/>
      <c r="P14"/>
      <c r="Q14"/>
      <c r="R14"/>
    </row>
    <row r="15" spans="1:18" ht="16.5">
      <c r="A15" s="319" t="s">
        <v>7</v>
      </c>
      <c r="B15" s="317"/>
      <c r="C15" s="317"/>
      <c r="D15" s="317"/>
      <c r="E15" s="317"/>
      <c r="F15" s="317"/>
      <c r="G15" s="317"/>
      <c r="H15" s="317"/>
      <c r="I15" s="317"/>
      <c r="J15" s="317">
        <v>6403678.77</v>
      </c>
      <c r="K15" s="317">
        <v>6403678.77</v>
      </c>
      <c r="L15"/>
      <c r="M15"/>
      <c r="N15"/>
      <c r="O15"/>
      <c r="P15"/>
      <c r="Q15"/>
      <c r="R15"/>
    </row>
    <row r="16" spans="1:18" ht="16.5">
      <c r="A16" s="318" t="s">
        <v>231</v>
      </c>
      <c r="B16" s="317"/>
      <c r="C16" s="317"/>
      <c r="D16" s="317">
        <v>14002</v>
      </c>
      <c r="E16" s="317"/>
      <c r="F16" s="317">
        <v>30996</v>
      </c>
      <c r="G16" s="317">
        <v>5759.35</v>
      </c>
      <c r="H16" s="317"/>
      <c r="I16" s="317"/>
      <c r="J16" s="317"/>
      <c r="K16" s="317">
        <v>50757.35</v>
      </c>
      <c r="L16"/>
      <c r="M16"/>
      <c r="N16"/>
      <c r="O16"/>
      <c r="P16"/>
      <c r="Q16"/>
      <c r="R16"/>
    </row>
    <row r="17" spans="1:18" ht="16.5">
      <c r="A17" s="319" t="s">
        <v>14</v>
      </c>
      <c r="B17" s="317"/>
      <c r="C17" s="317"/>
      <c r="D17" s="317">
        <v>5050</v>
      </c>
      <c r="E17" s="317"/>
      <c r="F17" s="317"/>
      <c r="G17" s="317"/>
      <c r="H17" s="317"/>
      <c r="I17" s="317"/>
      <c r="J17" s="317"/>
      <c r="K17" s="317">
        <v>5050</v>
      </c>
      <c r="L17"/>
      <c r="M17"/>
      <c r="N17"/>
      <c r="O17"/>
      <c r="P17"/>
      <c r="Q17"/>
      <c r="R17"/>
    </row>
    <row r="18" spans="1:18" ht="16.5">
      <c r="A18" s="319" t="s">
        <v>15</v>
      </c>
      <c r="B18" s="317"/>
      <c r="C18" s="317"/>
      <c r="D18" s="317">
        <v>8952</v>
      </c>
      <c r="E18" s="317"/>
      <c r="F18" s="317">
        <v>30996</v>
      </c>
      <c r="G18" s="317"/>
      <c r="H18" s="317"/>
      <c r="I18" s="317"/>
      <c r="J18" s="317"/>
      <c r="K18" s="317">
        <v>39948</v>
      </c>
      <c r="L18"/>
      <c r="M18"/>
      <c r="N18"/>
      <c r="O18"/>
      <c r="P18"/>
      <c r="Q18"/>
      <c r="R18"/>
    </row>
    <row r="19" spans="1:18" ht="16.5">
      <c r="A19" s="319" t="s">
        <v>7</v>
      </c>
      <c r="B19" s="317"/>
      <c r="C19" s="317"/>
      <c r="D19" s="317"/>
      <c r="E19" s="317"/>
      <c r="F19" s="317"/>
      <c r="G19" s="317">
        <v>5759.35</v>
      </c>
      <c r="H19" s="317"/>
      <c r="I19" s="317"/>
      <c r="J19" s="317"/>
      <c r="K19" s="317">
        <v>5759.35</v>
      </c>
      <c r="L19"/>
      <c r="M19"/>
      <c r="N19"/>
      <c r="O19"/>
      <c r="P19"/>
      <c r="Q19"/>
      <c r="R19"/>
    </row>
    <row r="20" spans="1:18" ht="16.5">
      <c r="A20" s="316">
        <v>2011753015</v>
      </c>
      <c r="B20" s="317">
        <v>103575</v>
      </c>
      <c r="C20" s="317">
        <v>2149362.26</v>
      </c>
      <c r="D20" s="317">
        <v>2250</v>
      </c>
      <c r="E20" s="317">
        <v>311466.67</v>
      </c>
      <c r="F20" s="317"/>
      <c r="G20" s="317"/>
      <c r="H20" s="317">
        <v>17056717.41</v>
      </c>
      <c r="I20" s="317">
        <v>61141200</v>
      </c>
      <c r="J20" s="317"/>
      <c r="K20" s="317">
        <v>80764571.34</v>
      </c>
      <c r="L20"/>
      <c r="M20"/>
      <c r="N20"/>
      <c r="O20"/>
      <c r="P20"/>
      <c r="Q20"/>
      <c r="R20"/>
    </row>
    <row r="21" spans="1:18" ht="16.5">
      <c r="A21" s="318" t="s">
        <v>208</v>
      </c>
      <c r="B21" s="317">
        <v>103575</v>
      </c>
      <c r="C21" s="317"/>
      <c r="D21" s="317">
        <v>2250</v>
      </c>
      <c r="E21" s="317"/>
      <c r="F21" s="317"/>
      <c r="G21" s="317"/>
      <c r="H21" s="317"/>
      <c r="I21" s="317"/>
      <c r="J21" s="317"/>
      <c r="K21" s="317">
        <v>105825</v>
      </c>
      <c r="L21"/>
      <c r="M21"/>
      <c r="N21"/>
      <c r="O21"/>
      <c r="P21"/>
      <c r="Q21"/>
      <c r="R21"/>
    </row>
    <row r="22" spans="1:18" ht="16.5">
      <c r="A22" s="319" t="s">
        <v>9</v>
      </c>
      <c r="B22" s="317">
        <v>52920</v>
      </c>
      <c r="C22" s="317"/>
      <c r="D22" s="317"/>
      <c r="E22" s="317"/>
      <c r="F22" s="317"/>
      <c r="G22" s="317"/>
      <c r="H22" s="317"/>
      <c r="I22" s="317"/>
      <c r="J22" s="317"/>
      <c r="K22" s="317">
        <v>52920</v>
      </c>
      <c r="L22"/>
      <c r="M22"/>
      <c r="N22"/>
      <c r="O22"/>
      <c r="P22"/>
      <c r="Q22"/>
      <c r="R22"/>
    </row>
    <row r="23" spans="1:18" ht="16.5">
      <c r="A23" s="319" t="s">
        <v>6</v>
      </c>
      <c r="B23" s="317">
        <v>16885</v>
      </c>
      <c r="C23" s="317"/>
      <c r="D23" s="317"/>
      <c r="E23" s="317"/>
      <c r="F23" s="317"/>
      <c r="G23" s="317"/>
      <c r="H23" s="317"/>
      <c r="I23" s="317"/>
      <c r="J23" s="317"/>
      <c r="K23" s="317">
        <v>16885</v>
      </c>
      <c r="L23"/>
      <c r="M23"/>
      <c r="N23"/>
      <c r="O23"/>
      <c r="P23"/>
      <c r="Q23"/>
      <c r="R23"/>
    </row>
    <row r="24" spans="1:18" ht="16.5">
      <c r="A24" s="319" t="s">
        <v>7</v>
      </c>
      <c r="B24" s="317">
        <v>33770</v>
      </c>
      <c r="C24" s="317"/>
      <c r="D24" s="317">
        <v>2250</v>
      </c>
      <c r="E24" s="317"/>
      <c r="F24" s="317"/>
      <c r="G24" s="317"/>
      <c r="H24" s="317"/>
      <c r="I24" s="317"/>
      <c r="J24" s="317"/>
      <c r="K24" s="317">
        <v>36020</v>
      </c>
      <c r="L24"/>
      <c r="M24"/>
      <c r="N24"/>
      <c r="O24"/>
      <c r="P24"/>
      <c r="Q24"/>
      <c r="R24"/>
    </row>
    <row r="25" spans="1:18" ht="16.5">
      <c r="A25" s="318" t="s">
        <v>219</v>
      </c>
      <c r="B25" s="317"/>
      <c r="C25" s="317"/>
      <c r="D25" s="317"/>
      <c r="E25" s="317"/>
      <c r="F25" s="317"/>
      <c r="G25" s="317"/>
      <c r="H25" s="317"/>
      <c r="I25" s="317">
        <v>59819700</v>
      </c>
      <c r="J25" s="317"/>
      <c r="K25" s="317">
        <v>59819700</v>
      </c>
      <c r="L25"/>
      <c r="M25"/>
      <c r="N25"/>
      <c r="O25"/>
      <c r="P25"/>
      <c r="Q25"/>
      <c r="R25"/>
    </row>
    <row r="26" spans="1:18" ht="16.5">
      <c r="A26" s="319" t="s">
        <v>7</v>
      </c>
      <c r="B26" s="317"/>
      <c r="C26" s="317"/>
      <c r="D26" s="317"/>
      <c r="E26" s="317"/>
      <c r="F26" s="317"/>
      <c r="G26" s="317"/>
      <c r="H26" s="317"/>
      <c r="I26" s="317">
        <v>59819700</v>
      </c>
      <c r="J26" s="317"/>
      <c r="K26" s="317">
        <v>59819700</v>
      </c>
      <c r="L26"/>
      <c r="M26"/>
      <c r="N26"/>
      <c r="O26"/>
      <c r="P26"/>
      <c r="Q26"/>
      <c r="R26"/>
    </row>
    <row r="27" spans="1:18" ht="16.5">
      <c r="A27" s="318" t="s">
        <v>220</v>
      </c>
      <c r="B27" s="317"/>
      <c r="C27" s="317"/>
      <c r="D27" s="317"/>
      <c r="E27" s="317"/>
      <c r="F27" s="317"/>
      <c r="G27" s="317"/>
      <c r="H27" s="317"/>
      <c r="I27" s="317">
        <v>1321500</v>
      </c>
      <c r="J27" s="317"/>
      <c r="K27" s="317">
        <v>1321500</v>
      </c>
      <c r="L27"/>
      <c r="M27"/>
      <c r="N27"/>
      <c r="O27"/>
      <c r="P27"/>
      <c r="Q27"/>
      <c r="R27"/>
    </row>
    <row r="28" spans="1:18" ht="16.5">
      <c r="A28" s="319" t="s">
        <v>7</v>
      </c>
      <c r="B28" s="317"/>
      <c r="C28" s="317"/>
      <c r="D28" s="317"/>
      <c r="E28" s="317"/>
      <c r="F28" s="317"/>
      <c r="G28" s="317"/>
      <c r="H28" s="317"/>
      <c r="I28" s="317">
        <v>1321500</v>
      </c>
      <c r="J28" s="317"/>
      <c r="K28" s="317">
        <v>1321500</v>
      </c>
      <c r="L28"/>
      <c r="M28"/>
      <c r="N28"/>
      <c r="O28"/>
      <c r="P28"/>
      <c r="Q28"/>
      <c r="R28"/>
    </row>
    <row r="29" spans="1:18" ht="16.5">
      <c r="A29" s="318" t="s">
        <v>233</v>
      </c>
      <c r="B29" s="317"/>
      <c r="C29" s="317">
        <v>2149362.26</v>
      </c>
      <c r="D29" s="317"/>
      <c r="E29" s="317">
        <v>311466.67</v>
      </c>
      <c r="F29" s="317"/>
      <c r="G29" s="317"/>
      <c r="H29" s="317">
        <v>17056717.41</v>
      </c>
      <c r="I29" s="317"/>
      <c r="J29" s="317"/>
      <c r="K29" s="317">
        <v>19517546.34</v>
      </c>
      <c r="L29"/>
      <c r="M29"/>
      <c r="N29"/>
      <c r="O29"/>
      <c r="P29"/>
      <c r="Q29"/>
      <c r="R29"/>
    </row>
    <row r="30" spans="1:18" ht="16.5">
      <c r="A30" s="319" t="s">
        <v>14</v>
      </c>
      <c r="B30" s="317"/>
      <c r="C30" s="317">
        <v>790990</v>
      </c>
      <c r="D30" s="317"/>
      <c r="E30" s="317"/>
      <c r="F30" s="317"/>
      <c r="G30" s="317"/>
      <c r="H30" s="317">
        <v>2663490</v>
      </c>
      <c r="I30" s="317"/>
      <c r="J30" s="317"/>
      <c r="K30" s="317">
        <v>3454480</v>
      </c>
      <c r="L30"/>
      <c r="M30"/>
      <c r="N30"/>
      <c r="O30"/>
      <c r="P30"/>
      <c r="Q30"/>
      <c r="R30"/>
    </row>
    <row r="31" spans="1:18" ht="16.5">
      <c r="A31" s="319" t="s">
        <v>8</v>
      </c>
      <c r="B31" s="317"/>
      <c r="C31" s="317"/>
      <c r="D31" s="317"/>
      <c r="E31" s="317"/>
      <c r="F31" s="317"/>
      <c r="G31" s="317"/>
      <c r="H31" s="317">
        <v>103200</v>
      </c>
      <c r="I31" s="317"/>
      <c r="J31" s="317"/>
      <c r="K31" s="317">
        <v>103200</v>
      </c>
      <c r="L31"/>
      <c r="M31"/>
      <c r="N31"/>
      <c r="O31"/>
      <c r="P31"/>
      <c r="Q31"/>
      <c r="R31"/>
    </row>
    <row r="32" spans="1:18" ht="16.5">
      <c r="A32" s="319" t="s">
        <v>9</v>
      </c>
      <c r="B32" s="317"/>
      <c r="C32" s="317"/>
      <c r="D32" s="317"/>
      <c r="E32" s="317"/>
      <c r="F32" s="317"/>
      <c r="G32" s="317"/>
      <c r="H32" s="317">
        <v>223860</v>
      </c>
      <c r="I32" s="317"/>
      <c r="J32" s="317"/>
      <c r="K32" s="317">
        <v>223860</v>
      </c>
      <c r="L32"/>
      <c r="M32"/>
      <c r="N32"/>
      <c r="O32"/>
      <c r="P32"/>
      <c r="Q32"/>
      <c r="R32"/>
    </row>
    <row r="33" spans="1:18" ht="16.5">
      <c r="A33" s="319" t="s">
        <v>18</v>
      </c>
      <c r="B33" s="317"/>
      <c r="C33" s="317"/>
      <c r="D33" s="317"/>
      <c r="E33" s="317"/>
      <c r="F33" s="317"/>
      <c r="G33" s="317"/>
      <c r="H33" s="317">
        <v>170180</v>
      </c>
      <c r="I33" s="317"/>
      <c r="J33" s="317"/>
      <c r="K33" s="317">
        <v>170180</v>
      </c>
      <c r="L33"/>
      <c r="M33"/>
      <c r="N33"/>
      <c r="O33"/>
      <c r="P33"/>
      <c r="Q33"/>
      <c r="R33"/>
    </row>
    <row r="34" spans="1:18" ht="16.5">
      <c r="A34" s="319" t="s">
        <v>6</v>
      </c>
      <c r="B34" s="317"/>
      <c r="C34" s="317">
        <v>75610</v>
      </c>
      <c r="D34" s="317"/>
      <c r="E34" s="317"/>
      <c r="F34" s="317"/>
      <c r="G34" s="317"/>
      <c r="H34" s="317">
        <v>2002460</v>
      </c>
      <c r="I34" s="317"/>
      <c r="J34" s="317"/>
      <c r="K34" s="317">
        <v>2078070</v>
      </c>
      <c r="L34"/>
      <c r="M34"/>
      <c r="N34"/>
      <c r="O34"/>
      <c r="P34"/>
      <c r="Q34"/>
      <c r="R34"/>
    </row>
    <row r="35" spans="1:18" ht="16.5">
      <c r="A35" s="319" t="s">
        <v>10</v>
      </c>
      <c r="B35" s="317"/>
      <c r="C35" s="317"/>
      <c r="D35" s="317"/>
      <c r="E35" s="317"/>
      <c r="F35" s="317"/>
      <c r="G35" s="317"/>
      <c r="H35" s="317">
        <v>333997.41</v>
      </c>
      <c r="I35" s="317"/>
      <c r="J35" s="317"/>
      <c r="K35" s="317">
        <v>333997.41</v>
      </c>
      <c r="L35"/>
      <c r="M35"/>
      <c r="N35"/>
      <c r="O35"/>
      <c r="P35"/>
      <c r="Q35"/>
      <c r="R35"/>
    </row>
    <row r="36" spans="1:18" ht="16.5">
      <c r="A36" s="319" t="s">
        <v>15</v>
      </c>
      <c r="B36" s="317"/>
      <c r="C36" s="317">
        <v>184040</v>
      </c>
      <c r="D36" s="317"/>
      <c r="E36" s="317"/>
      <c r="F36" s="317"/>
      <c r="G36" s="317"/>
      <c r="H36" s="317">
        <v>4134880</v>
      </c>
      <c r="I36" s="317"/>
      <c r="J36" s="317"/>
      <c r="K36" s="317">
        <v>4318920</v>
      </c>
      <c r="L36"/>
      <c r="M36"/>
      <c r="N36"/>
      <c r="O36"/>
      <c r="P36"/>
      <c r="Q36"/>
      <c r="R36"/>
    </row>
    <row r="37" spans="1:18" ht="16.5">
      <c r="A37" s="319" t="s">
        <v>16</v>
      </c>
      <c r="B37" s="317"/>
      <c r="C37" s="317">
        <v>258102.26</v>
      </c>
      <c r="D37" s="317"/>
      <c r="E37" s="317"/>
      <c r="F37" s="317"/>
      <c r="G37" s="317"/>
      <c r="H37" s="317">
        <v>2298300</v>
      </c>
      <c r="I37" s="317"/>
      <c r="J37" s="317"/>
      <c r="K37" s="317">
        <v>2556402.26</v>
      </c>
      <c r="L37"/>
      <c r="M37"/>
      <c r="N37"/>
      <c r="O37"/>
      <c r="P37"/>
      <c r="Q37"/>
      <c r="R37"/>
    </row>
    <row r="38" spans="1:18" ht="16.5">
      <c r="A38" s="319" t="s">
        <v>11</v>
      </c>
      <c r="B38" s="317"/>
      <c r="C38" s="317">
        <v>58990</v>
      </c>
      <c r="D38" s="317"/>
      <c r="E38" s="317"/>
      <c r="F38" s="317"/>
      <c r="G38" s="317"/>
      <c r="H38" s="317">
        <v>1519840</v>
      </c>
      <c r="I38" s="317"/>
      <c r="J38" s="317"/>
      <c r="K38" s="317">
        <v>1578830</v>
      </c>
      <c r="L38"/>
      <c r="M38"/>
      <c r="N38"/>
      <c r="O38"/>
      <c r="P38"/>
      <c r="Q38"/>
      <c r="R38"/>
    </row>
    <row r="39" spans="1:18" ht="16.5">
      <c r="A39" s="319" t="s">
        <v>7</v>
      </c>
      <c r="B39" s="317"/>
      <c r="C39" s="317">
        <v>593960</v>
      </c>
      <c r="D39" s="317"/>
      <c r="E39" s="317">
        <v>311466.67</v>
      </c>
      <c r="F39" s="317"/>
      <c r="G39" s="317"/>
      <c r="H39" s="317">
        <v>2628000</v>
      </c>
      <c r="I39" s="317"/>
      <c r="J39" s="317"/>
      <c r="K39" s="317">
        <v>3533426.67</v>
      </c>
      <c r="L39"/>
      <c r="M39"/>
      <c r="N39"/>
      <c r="O39"/>
      <c r="P39"/>
      <c r="Q39"/>
      <c r="R39"/>
    </row>
    <row r="40" spans="1:18" ht="16.5">
      <c r="A40" s="319" t="s">
        <v>56</v>
      </c>
      <c r="B40" s="317"/>
      <c r="C40" s="317"/>
      <c r="D40" s="317"/>
      <c r="E40" s="317"/>
      <c r="F40" s="317"/>
      <c r="G40" s="317"/>
      <c r="H40" s="317">
        <v>128340</v>
      </c>
      <c r="I40" s="317"/>
      <c r="J40" s="317"/>
      <c r="K40" s="317">
        <v>128340</v>
      </c>
      <c r="L40"/>
      <c r="M40"/>
      <c r="N40"/>
      <c r="O40"/>
      <c r="P40"/>
      <c r="Q40"/>
      <c r="R40"/>
    </row>
    <row r="41" spans="1:18" ht="16.5">
      <c r="A41" s="319" t="s">
        <v>88</v>
      </c>
      <c r="B41" s="317"/>
      <c r="C41" s="317"/>
      <c r="D41" s="317"/>
      <c r="E41" s="317"/>
      <c r="F41" s="317"/>
      <c r="G41" s="317"/>
      <c r="H41" s="317">
        <v>150830</v>
      </c>
      <c r="I41" s="317"/>
      <c r="J41" s="317"/>
      <c r="K41" s="317">
        <v>150830</v>
      </c>
      <c r="L41"/>
      <c r="M41"/>
      <c r="N41"/>
      <c r="O41"/>
      <c r="P41"/>
      <c r="Q41"/>
      <c r="R41"/>
    </row>
    <row r="42" spans="1:18" ht="16.5">
      <c r="A42" s="319" t="s">
        <v>89</v>
      </c>
      <c r="B42" s="317"/>
      <c r="C42" s="317">
        <v>164690</v>
      </c>
      <c r="D42" s="317"/>
      <c r="E42" s="317"/>
      <c r="F42" s="317"/>
      <c r="G42" s="317"/>
      <c r="H42" s="317">
        <v>672440</v>
      </c>
      <c r="I42" s="317"/>
      <c r="J42" s="317"/>
      <c r="K42" s="317">
        <v>837130</v>
      </c>
      <c r="L42"/>
      <c r="M42"/>
      <c r="N42"/>
      <c r="O42"/>
      <c r="P42"/>
      <c r="Q42"/>
      <c r="R42"/>
    </row>
    <row r="43" spans="1:18" ht="16.5">
      <c r="A43" s="319" t="s">
        <v>87</v>
      </c>
      <c r="B43" s="317"/>
      <c r="C43" s="317">
        <v>22980</v>
      </c>
      <c r="D43" s="317"/>
      <c r="E43" s="317"/>
      <c r="F43" s="317"/>
      <c r="G43" s="317"/>
      <c r="H43" s="317">
        <v>26900</v>
      </c>
      <c r="I43" s="317"/>
      <c r="J43" s="317"/>
      <c r="K43" s="317">
        <v>49880</v>
      </c>
      <c r="L43"/>
      <c r="M43"/>
      <c r="N43"/>
      <c r="O43"/>
      <c r="P43"/>
      <c r="Q43"/>
      <c r="R43"/>
    </row>
    <row r="44" spans="1:18" ht="16.5">
      <c r="A44" s="316" t="s">
        <v>21</v>
      </c>
      <c r="B44" s="317">
        <v>103575</v>
      </c>
      <c r="C44" s="317">
        <v>2149362.26</v>
      </c>
      <c r="D44" s="317">
        <v>22068</v>
      </c>
      <c r="E44" s="317">
        <v>313666.67</v>
      </c>
      <c r="F44" s="317">
        <v>75860.1</v>
      </c>
      <c r="G44" s="317">
        <v>5759.35</v>
      </c>
      <c r="H44" s="317">
        <v>17056717.41</v>
      </c>
      <c r="I44" s="317">
        <v>61141200</v>
      </c>
      <c r="J44" s="317">
        <v>6403678.77</v>
      </c>
      <c r="K44" s="317">
        <v>87271887.56</v>
      </c>
      <c r="L44"/>
      <c r="M44"/>
      <c r="N44"/>
      <c r="O44"/>
      <c r="P44"/>
      <c r="Q44"/>
      <c r="R44"/>
    </row>
    <row r="45" spans="1:18" ht="16.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</row>
    <row r="46" spans="1:18" ht="16.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</row>
    <row r="47" spans="1:18" ht="16.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18" ht="16.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ht="16.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ht="16.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ht="16.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ht="16.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ht="16.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ht="16.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ht="16.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</row>
    <row r="56" spans="1:18" ht="16.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ht="16.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ht="16.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ht="16.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ht="16.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ht="16.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ht="16.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ht="16.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ht="16.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ht="16.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ht="16.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ht="16.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ht="16.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ht="16.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ht="16.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ht="16.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ht="16.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ht="16.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ht="16.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ht="16.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ht="16.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ht="16.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ht="16.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ht="16.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ht="16.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ht="16.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ht="16.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ht="16.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ht="16.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ht="16.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ht="16.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ht="16.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ht="16.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ht="16.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ht="16.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ht="16.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ht="16.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ht="16.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ht="16.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ht="16.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ht="16.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ht="16.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ht="16.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ht="16.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ht="16.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ht="16.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ht="16.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ht="16.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ht="16.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ht="16.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ht="16.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ht="16.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ht="16.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ht="16.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ht="16.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ht="16.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ht="16.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ht="16.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ht="16.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ht="16.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ht="16.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ht="16.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ht="16.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ht="16.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ht="16.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ht="16.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ht="16.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ht="16.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ht="16.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ht="16.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ht="16.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ht="16.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ht="16.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ht="16.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ht="16.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  <row r="131" spans="1:18" ht="16.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</row>
    <row r="132" spans="1:18" ht="16.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</row>
    <row r="133" spans="1:18" ht="16.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</row>
    <row r="134" spans="1:17" ht="16.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</row>
    <row r="135" spans="1:17" ht="16.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</row>
    <row r="136" spans="1:17" ht="16.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</row>
    <row r="137" spans="1:17" ht="16.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</row>
    <row r="138" spans="1:13" ht="16.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6.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6.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6.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6.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6.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6.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6.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6.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6.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6.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6.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6.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6.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6.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6.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6.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6.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6.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6.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6.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6.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6.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6.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6.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6.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6.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6.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6.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6.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6.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6.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6.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6.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6.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6.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6.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6.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6.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6.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6.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6.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6.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6.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6.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6.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6.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6.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6.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6.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6.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6.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6.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6.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6.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6.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6.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6.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6.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6.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6.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6.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6.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6.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6.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6.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6.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6.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6.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6.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6.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6.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6.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6.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6.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6.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6.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6.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6.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6.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6.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6.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6.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6.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6.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6.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6.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6.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6.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6.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6.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6.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6.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6.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6.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6.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6.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6.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6.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6.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6.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6.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6.5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16.5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16.5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16.5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16.5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16.5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16.5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16.5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16.5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16.5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16.5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16.5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16.5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16.5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16.5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16.5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16.5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16.5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16.5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16.5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16.5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16.5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16.5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16.5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16.5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16.5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16.5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16.5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16.5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16.5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16.5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16.5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16.5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16.5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16.5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16.5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16.5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16.5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16.5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16.5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16.5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16.5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16.5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16.5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16.5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16.5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16.5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16.5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16.5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16.5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16.5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16.5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16.5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16.5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16.5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16.5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16.5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16.5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16.5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16.5">
      <c r="A299"/>
      <c r="B299"/>
      <c r="C299"/>
      <c r="D299"/>
      <c r="E299"/>
      <c r="F299"/>
      <c r="G299"/>
      <c r="H299"/>
      <c r="I299"/>
      <c r="J299"/>
      <c r="K299"/>
      <c r="L299"/>
      <c r="M299"/>
    </row>
    <row r="300" spans="1:13" ht="16.5">
      <c r="A300"/>
      <c r="B300"/>
      <c r="C300"/>
      <c r="D300"/>
      <c r="E300"/>
      <c r="F300"/>
      <c r="G300"/>
      <c r="H300"/>
      <c r="I300"/>
      <c r="J300"/>
      <c r="K300"/>
      <c r="L300"/>
      <c r="M300"/>
    </row>
    <row r="301" spans="1:13" ht="16.5">
      <c r="A301"/>
      <c r="B301"/>
      <c r="C301"/>
      <c r="D301"/>
      <c r="E301"/>
      <c r="F301"/>
      <c r="G301"/>
      <c r="H301"/>
      <c r="I301"/>
      <c r="J301"/>
      <c r="K301"/>
      <c r="L301"/>
      <c r="M301"/>
    </row>
    <row r="302" spans="1:13" ht="16.5">
      <c r="A302"/>
      <c r="B302"/>
      <c r="C302"/>
      <c r="D302"/>
      <c r="E302"/>
      <c r="F302"/>
      <c r="G302"/>
      <c r="H302"/>
      <c r="I302"/>
      <c r="J302"/>
      <c r="K302"/>
      <c r="L302"/>
      <c r="M302"/>
    </row>
    <row r="303" spans="1:13" ht="16.5">
      <c r="A303"/>
      <c r="B303"/>
      <c r="C303"/>
      <c r="D303"/>
      <c r="E303"/>
      <c r="F303"/>
      <c r="G303"/>
      <c r="H303"/>
      <c r="I303"/>
      <c r="J303"/>
      <c r="K303"/>
      <c r="L303"/>
      <c r="M303"/>
    </row>
    <row r="304" spans="1:13" ht="16.5">
      <c r="A304"/>
      <c r="B304"/>
      <c r="C304"/>
      <c r="D304"/>
      <c r="E304"/>
      <c r="F304"/>
      <c r="G304"/>
      <c r="H304"/>
      <c r="I304"/>
      <c r="J304"/>
      <c r="K304"/>
      <c r="L304"/>
      <c r="M304"/>
    </row>
    <row r="305" spans="1:13" ht="16.5">
      <c r="A305"/>
      <c r="B305"/>
      <c r="C305"/>
      <c r="D305"/>
      <c r="E305"/>
      <c r="F305"/>
      <c r="G305"/>
      <c r="H305"/>
      <c r="I305"/>
      <c r="J305"/>
      <c r="K305"/>
      <c r="L305"/>
      <c r="M305"/>
    </row>
    <row r="306" spans="1:13" ht="16.5">
      <c r="A306"/>
      <c r="B306"/>
      <c r="C306"/>
      <c r="D306"/>
      <c r="E306"/>
      <c r="F306"/>
      <c r="G306"/>
      <c r="H306"/>
      <c r="I306"/>
      <c r="J306"/>
      <c r="K306"/>
      <c r="L306"/>
      <c r="M306"/>
    </row>
    <row r="307" spans="1:13" ht="16.5">
      <c r="A307"/>
      <c r="B307"/>
      <c r="C307"/>
      <c r="D307"/>
      <c r="E307"/>
      <c r="F307"/>
      <c r="G307"/>
      <c r="H307"/>
      <c r="I307"/>
      <c r="J307"/>
      <c r="K307"/>
      <c r="L307"/>
      <c r="M307"/>
    </row>
    <row r="308" spans="1:13" ht="16.5">
      <c r="A308"/>
      <c r="B308"/>
      <c r="C308"/>
      <c r="D308"/>
      <c r="E308"/>
      <c r="F308"/>
      <c r="G308"/>
      <c r="H308"/>
      <c r="I308"/>
      <c r="J308"/>
      <c r="K308"/>
      <c r="L308"/>
      <c r="M308"/>
    </row>
    <row r="309" spans="1:13" ht="16.5">
      <c r="A309"/>
      <c r="B309"/>
      <c r="C309"/>
      <c r="D309"/>
      <c r="E309"/>
      <c r="F309"/>
      <c r="G309"/>
      <c r="H309"/>
      <c r="I309"/>
      <c r="J309"/>
      <c r="K309"/>
      <c r="L309"/>
      <c r="M309"/>
    </row>
    <row r="310" spans="1:13" ht="16.5">
      <c r="A310"/>
      <c r="B310"/>
      <c r="C310"/>
      <c r="D310"/>
      <c r="E310"/>
      <c r="F310"/>
      <c r="G310"/>
      <c r="H310"/>
      <c r="I310"/>
      <c r="J310"/>
      <c r="K310"/>
      <c r="L310"/>
      <c r="M310"/>
    </row>
    <row r="311" spans="1:13" ht="16.5">
      <c r="A311"/>
      <c r="B311"/>
      <c r="C311"/>
      <c r="D311"/>
      <c r="E311"/>
      <c r="F311"/>
      <c r="G311"/>
      <c r="H311"/>
      <c r="I311"/>
      <c r="J311"/>
      <c r="K311"/>
      <c r="L311"/>
      <c r="M311"/>
    </row>
    <row r="312" spans="1:13" ht="16.5">
      <c r="A312"/>
      <c r="B312"/>
      <c r="C312"/>
      <c r="D312"/>
      <c r="E312"/>
      <c r="F312"/>
      <c r="G312"/>
      <c r="H312"/>
      <c r="I312"/>
      <c r="J312"/>
      <c r="K312"/>
      <c r="L312"/>
      <c r="M312"/>
    </row>
    <row r="313" spans="1:13" ht="16.5">
      <c r="A313"/>
      <c r="B313"/>
      <c r="C313"/>
      <c r="D313"/>
      <c r="E313"/>
      <c r="F313"/>
      <c r="G313"/>
      <c r="H313"/>
      <c r="I313"/>
      <c r="J313"/>
      <c r="K313"/>
      <c r="L313"/>
      <c r="M313"/>
    </row>
    <row r="314" spans="1:13" ht="16.5">
      <c r="A314"/>
      <c r="B314"/>
      <c r="C314"/>
      <c r="D314"/>
      <c r="E314"/>
      <c r="F314"/>
      <c r="G314"/>
      <c r="H314"/>
      <c r="I314"/>
      <c r="J314"/>
      <c r="K314"/>
      <c r="L314"/>
      <c r="M314"/>
    </row>
    <row r="315" spans="1:13" ht="16.5">
      <c r="A315"/>
      <c r="B315"/>
      <c r="C315"/>
      <c r="D315"/>
      <c r="E315"/>
      <c r="F315"/>
      <c r="G315"/>
      <c r="H315"/>
      <c r="I315"/>
      <c r="J315"/>
      <c r="K315"/>
      <c r="L315"/>
      <c r="M315"/>
    </row>
    <row r="316" spans="1:13" ht="16.5">
      <c r="A316"/>
      <c r="B316"/>
      <c r="C316"/>
      <c r="D316"/>
      <c r="E316"/>
      <c r="F316"/>
      <c r="G316"/>
      <c r="H316"/>
      <c r="I316"/>
      <c r="J316"/>
      <c r="K316"/>
      <c r="L316"/>
      <c r="M316"/>
    </row>
    <row r="317" spans="1:13" ht="16.5">
      <c r="A317"/>
      <c r="B317"/>
      <c r="C317"/>
      <c r="D317"/>
      <c r="E317"/>
      <c r="F317"/>
      <c r="G317"/>
      <c r="H317"/>
      <c r="I317"/>
      <c r="J317"/>
      <c r="K317"/>
      <c r="L317"/>
      <c r="M317"/>
    </row>
    <row r="318" spans="1:13" ht="16.5">
      <c r="A318"/>
      <c r="B318"/>
      <c r="C318"/>
      <c r="D318"/>
      <c r="E318"/>
      <c r="F318"/>
      <c r="G318"/>
      <c r="H318"/>
      <c r="I318"/>
      <c r="J318"/>
      <c r="K318"/>
      <c r="L318"/>
      <c r="M318"/>
    </row>
    <row r="319" spans="1:13" ht="16.5">
      <c r="A319"/>
      <c r="B319"/>
      <c r="C319"/>
      <c r="D319"/>
      <c r="E319"/>
      <c r="F319"/>
      <c r="G319"/>
      <c r="H319"/>
      <c r="I319"/>
      <c r="J319"/>
      <c r="K319"/>
      <c r="L319"/>
      <c r="M319"/>
    </row>
    <row r="320" spans="1:13" ht="16.5">
      <c r="A320"/>
      <c r="B320"/>
      <c r="C320"/>
      <c r="D320"/>
      <c r="E320"/>
      <c r="F320"/>
      <c r="G320"/>
      <c r="H320"/>
      <c r="I320"/>
      <c r="J320"/>
      <c r="K320"/>
      <c r="L320"/>
      <c r="M320"/>
    </row>
    <row r="321" spans="1:13" ht="16.5">
      <c r="A321"/>
      <c r="B321"/>
      <c r="C321"/>
      <c r="D321"/>
      <c r="E321"/>
      <c r="F321"/>
      <c r="G321"/>
      <c r="H321"/>
      <c r="I321"/>
      <c r="J321"/>
      <c r="K321"/>
      <c r="L321"/>
      <c r="M321"/>
    </row>
    <row r="322" spans="1:13" ht="16.5">
      <c r="A322"/>
      <c r="B322"/>
      <c r="C322"/>
      <c r="D322"/>
      <c r="E322"/>
      <c r="F322"/>
      <c r="G322"/>
      <c r="H322"/>
      <c r="I322"/>
      <c r="J322"/>
      <c r="K322"/>
      <c r="L322"/>
      <c r="M322"/>
    </row>
    <row r="323" spans="1:13" ht="16.5">
      <c r="A323"/>
      <c r="B323"/>
      <c r="C323"/>
      <c r="D323"/>
      <c r="E323"/>
      <c r="F323"/>
      <c r="G323"/>
      <c r="H323"/>
      <c r="I323"/>
      <c r="J323"/>
      <c r="K323"/>
      <c r="L323"/>
      <c r="M323"/>
    </row>
    <row r="324" spans="1:13" ht="16.5">
      <c r="A324"/>
      <c r="B324"/>
      <c r="C324"/>
      <c r="D324"/>
      <c r="E324"/>
      <c r="F324"/>
      <c r="G324"/>
      <c r="H324"/>
      <c r="I324"/>
      <c r="J324"/>
      <c r="K324"/>
      <c r="L324"/>
      <c r="M324"/>
    </row>
    <row r="325" spans="1:13" ht="16.5">
      <c r="A325"/>
      <c r="B325"/>
      <c r="C325"/>
      <c r="D325"/>
      <c r="E325"/>
      <c r="F325"/>
      <c r="G325"/>
      <c r="H325"/>
      <c r="I325"/>
      <c r="J325"/>
      <c r="K325"/>
      <c r="L325"/>
      <c r="M325"/>
    </row>
    <row r="326" spans="1:13" ht="16.5">
      <c r="A326"/>
      <c r="B326"/>
      <c r="C326"/>
      <c r="D326"/>
      <c r="E326"/>
      <c r="F326"/>
      <c r="G326"/>
      <c r="H326"/>
      <c r="I326"/>
      <c r="J326"/>
      <c r="K326"/>
      <c r="L326"/>
      <c r="M326"/>
    </row>
    <row r="327" spans="1:13" ht="16.5">
      <c r="A327"/>
      <c r="B327"/>
      <c r="C327"/>
      <c r="D327"/>
      <c r="E327"/>
      <c r="F327"/>
      <c r="G327"/>
      <c r="H327"/>
      <c r="I327"/>
      <c r="J327"/>
      <c r="K327"/>
      <c r="L327"/>
      <c r="M327"/>
    </row>
    <row r="328" spans="1:13" ht="16.5">
      <c r="A328"/>
      <c r="B328"/>
      <c r="C328"/>
      <c r="D328"/>
      <c r="E328"/>
      <c r="F328"/>
      <c r="G328"/>
      <c r="H328"/>
      <c r="I328"/>
      <c r="J328"/>
      <c r="K328"/>
      <c r="L328"/>
      <c r="M328"/>
    </row>
    <row r="329" spans="1:13" ht="16.5">
      <c r="A329"/>
      <c r="B329"/>
      <c r="C329"/>
      <c r="D329"/>
      <c r="E329"/>
      <c r="F329"/>
      <c r="G329"/>
      <c r="H329"/>
      <c r="I329"/>
      <c r="J329"/>
      <c r="K329"/>
      <c r="L329"/>
      <c r="M329"/>
    </row>
    <row r="330" spans="1:13" ht="16.5">
      <c r="A330"/>
      <c r="B330"/>
      <c r="C330"/>
      <c r="D330"/>
      <c r="E330"/>
      <c r="F330"/>
      <c r="G330"/>
      <c r="H330"/>
      <c r="I330"/>
      <c r="J330"/>
      <c r="K330"/>
      <c r="L330"/>
      <c r="M330"/>
    </row>
    <row r="331" spans="1:13" ht="16.5">
      <c r="A331"/>
      <c r="B331"/>
      <c r="C331"/>
      <c r="D331"/>
      <c r="E331"/>
      <c r="F331"/>
      <c r="G331"/>
      <c r="H331"/>
      <c r="I331"/>
      <c r="J331"/>
      <c r="K331"/>
      <c r="L331"/>
      <c r="M331"/>
    </row>
    <row r="332" spans="1:13" ht="16.5">
      <c r="A332"/>
      <c r="B332"/>
      <c r="C332"/>
      <c r="D332"/>
      <c r="E332"/>
      <c r="F332"/>
      <c r="G332"/>
      <c r="H332"/>
      <c r="I332"/>
      <c r="J332"/>
      <c r="K332"/>
      <c r="L332"/>
      <c r="M332"/>
    </row>
    <row r="333" spans="1:13" ht="16.5">
      <c r="A333"/>
      <c r="B333"/>
      <c r="C333"/>
      <c r="D333"/>
      <c r="E333"/>
      <c r="F333"/>
      <c r="G333"/>
      <c r="H333"/>
      <c r="I333"/>
      <c r="J333"/>
      <c r="K333"/>
      <c r="L333"/>
      <c r="M333"/>
    </row>
    <row r="334" spans="1:13" ht="16.5">
      <c r="A334"/>
      <c r="B334"/>
      <c r="C334"/>
      <c r="D334"/>
      <c r="E334"/>
      <c r="F334"/>
      <c r="G334"/>
      <c r="H334"/>
      <c r="I334"/>
      <c r="J334"/>
      <c r="K334"/>
      <c r="L334"/>
      <c r="M334"/>
    </row>
    <row r="335" spans="1:13" ht="16.5">
      <c r="A335"/>
      <c r="B335"/>
      <c r="C335"/>
      <c r="D335"/>
      <c r="E335"/>
      <c r="F335"/>
      <c r="G335"/>
      <c r="H335"/>
      <c r="I335"/>
      <c r="J335"/>
      <c r="K335"/>
      <c r="L335"/>
      <c r="M335"/>
    </row>
    <row r="336" spans="1:13" ht="16.5">
      <c r="A336"/>
      <c r="B336"/>
      <c r="C336"/>
      <c r="D336"/>
      <c r="E336"/>
      <c r="F336"/>
      <c r="G336"/>
      <c r="H336"/>
      <c r="I336"/>
      <c r="J336"/>
      <c r="K336"/>
      <c r="L336"/>
      <c r="M336"/>
    </row>
    <row r="337" spans="1:13" ht="16.5">
      <c r="A337"/>
      <c r="B337"/>
      <c r="C337"/>
      <c r="D337"/>
      <c r="E337"/>
      <c r="F337"/>
      <c r="G337"/>
      <c r="H337"/>
      <c r="I337"/>
      <c r="J337"/>
      <c r="K337"/>
      <c r="L337"/>
      <c r="M337"/>
    </row>
    <row r="338" spans="1:13" ht="16.5">
      <c r="A338"/>
      <c r="B338"/>
      <c r="C338"/>
      <c r="D338"/>
      <c r="E338"/>
      <c r="F338"/>
      <c r="G338"/>
      <c r="H338"/>
      <c r="I338"/>
      <c r="J338"/>
      <c r="K338"/>
      <c r="L338"/>
      <c r="M338"/>
    </row>
    <row r="339" spans="1:13" ht="16.5">
      <c r="A339"/>
      <c r="B339"/>
      <c r="C339"/>
      <c r="D339"/>
      <c r="E339"/>
      <c r="F339"/>
      <c r="G339"/>
      <c r="H339"/>
      <c r="I339"/>
      <c r="J339"/>
      <c r="K339"/>
      <c r="L339"/>
      <c r="M339"/>
    </row>
    <row r="340" spans="1:13" ht="16.5">
      <c r="A340"/>
      <c r="B340"/>
      <c r="C340"/>
      <c r="D340"/>
      <c r="E340"/>
      <c r="F340"/>
      <c r="G340"/>
      <c r="H340"/>
      <c r="I340"/>
      <c r="J340"/>
      <c r="K340"/>
      <c r="L340"/>
      <c r="M340"/>
    </row>
    <row r="341" spans="1:13" ht="16.5">
      <c r="A341"/>
      <c r="B341"/>
      <c r="C341"/>
      <c r="D341"/>
      <c r="E341"/>
      <c r="F341"/>
      <c r="G341"/>
      <c r="H341"/>
      <c r="I341"/>
      <c r="J341"/>
      <c r="K341"/>
      <c r="L341"/>
      <c r="M341"/>
    </row>
    <row r="342" spans="1:13" ht="16.5">
      <c r="A342"/>
      <c r="B342"/>
      <c r="C342"/>
      <c r="D342"/>
      <c r="E342"/>
      <c r="F342"/>
      <c r="G342"/>
      <c r="H342"/>
      <c r="I342"/>
      <c r="J342"/>
      <c r="K342"/>
      <c r="L342"/>
      <c r="M342"/>
    </row>
    <row r="343" spans="1:13" ht="16.5">
      <c r="A343"/>
      <c r="B343"/>
      <c r="C343"/>
      <c r="D343"/>
      <c r="E343"/>
      <c r="F343"/>
      <c r="G343"/>
      <c r="H343"/>
      <c r="I343"/>
      <c r="J343"/>
      <c r="K343"/>
      <c r="L343"/>
      <c r="M343"/>
    </row>
    <row r="344" spans="1:13" ht="16.5">
      <c r="A344"/>
      <c r="B344"/>
      <c r="C344"/>
      <c r="D344"/>
      <c r="E344"/>
      <c r="F344"/>
      <c r="G344"/>
      <c r="H344"/>
      <c r="I344"/>
      <c r="J344"/>
      <c r="K344"/>
      <c r="L344"/>
      <c r="M344"/>
    </row>
    <row r="345" spans="1:13" ht="16.5">
      <c r="A345"/>
      <c r="B345"/>
      <c r="C345"/>
      <c r="D345"/>
      <c r="E345"/>
      <c r="F345"/>
      <c r="G345"/>
      <c r="H345"/>
      <c r="I345"/>
      <c r="J345"/>
      <c r="K345"/>
      <c r="L345"/>
      <c r="M345"/>
    </row>
    <row r="346" spans="1:13" ht="16.5">
      <c r="A346"/>
      <c r="B346"/>
      <c r="C346"/>
      <c r="D346"/>
      <c r="E346"/>
      <c r="F346"/>
      <c r="G346"/>
      <c r="H346"/>
      <c r="I346"/>
      <c r="J346"/>
      <c r="K346"/>
      <c r="L346"/>
      <c r="M346"/>
    </row>
    <row r="347" spans="1:13" ht="16.5">
      <c r="A347"/>
      <c r="B347"/>
      <c r="C347"/>
      <c r="D347"/>
      <c r="E347"/>
      <c r="F347"/>
      <c r="G347"/>
      <c r="H347"/>
      <c r="I347"/>
      <c r="J347"/>
      <c r="K347"/>
      <c r="L347"/>
      <c r="M347"/>
    </row>
    <row r="348" spans="1:13" ht="16.5">
      <c r="A348"/>
      <c r="B348"/>
      <c r="C348"/>
      <c r="D348"/>
      <c r="E348"/>
      <c r="F348"/>
      <c r="G348"/>
      <c r="H348"/>
      <c r="I348"/>
      <c r="J348"/>
      <c r="K348"/>
      <c r="L348"/>
      <c r="M348"/>
    </row>
    <row r="349" spans="1:13" ht="16.5">
      <c r="A349"/>
      <c r="B349"/>
      <c r="C349"/>
      <c r="D349"/>
      <c r="E349"/>
      <c r="F349"/>
      <c r="G349"/>
      <c r="H349"/>
      <c r="I349"/>
      <c r="J349"/>
      <c r="K349"/>
      <c r="L349"/>
      <c r="M349"/>
    </row>
    <row r="350" spans="1:13" ht="16.5">
      <c r="A350"/>
      <c r="B350"/>
      <c r="C350"/>
      <c r="D350"/>
      <c r="E350"/>
      <c r="F350"/>
      <c r="G350"/>
      <c r="H350"/>
      <c r="I350"/>
      <c r="J350"/>
      <c r="K350"/>
      <c r="L350"/>
      <c r="M350"/>
    </row>
    <row r="351" spans="1:13" ht="16.5">
      <c r="A351"/>
      <c r="B351"/>
      <c r="C351"/>
      <c r="D351"/>
      <c r="E351"/>
      <c r="F351"/>
      <c r="G351"/>
      <c r="H351"/>
      <c r="I351"/>
      <c r="J351"/>
      <c r="K351"/>
      <c r="L351"/>
      <c r="M351"/>
    </row>
    <row r="352" spans="1:13" ht="16.5">
      <c r="A352"/>
      <c r="B352"/>
      <c r="C352"/>
      <c r="D352"/>
      <c r="E352"/>
      <c r="F352"/>
      <c r="G352"/>
      <c r="H352"/>
      <c r="I352"/>
      <c r="J352"/>
      <c r="K352"/>
      <c r="L352"/>
      <c r="M352"/>
    </row>
    <row r="353" spans="1:13" ht="16.5">
      <c r="A353"/>
      <c r="B353"/>
      <c r="C353"/>
      <c r="D353"/>
      <c r="E353"/>
      <c r="F353"/>
      <c r="G353"/>
      <c r="H353"/>
      <c r="I353"/>
      <c r="J353"/>
      <c r="K353"/>
      <c r="L353"/>
      <c r="M353"/>
    </row>
    <row r="354" spans="1:13" ht="16.5">
      <c r="A354"/>
      <c r="B354"/>
      <c r="C354"/>
      <c r="D354"/>
      <c r="E354"/>
      <c r="F354"/>
      <c r="G354"/>
      <c r="H354"/>
      <c r="I354"/>
      <c r="J354"/>
      <c r="K354"/>
      <c r="L354"/>
      <c r="M354"/>
    </row>
    <row r="355" spans="1:13" ht="16.5">
      <c r="A355"/>
      <c r="B355"/>
      <c r="C355"/>
      <c r="D355"/>
      <c r="E355"/>
      <c r="F355"/>
      <c r="G355"/>
      <c r="H355"/>
      <c r="I355"/>
      <c r="J355"/>
      <c r="K355"/>
      <c r="L355"/>
      <c r="M355"/>
    </row>
    <row r="356" spans="1:13" ht="16.5">
      <c r="A356"/>
      <c r="B356"/>
      <c r="C356"/>
      <c r="D356"/>
      <c r="E356"/>
      <c r="F356"/>
      <c r="G356"/>
      <c r="H356"/>
      <c r="I356"/>
      <c r="J356"/>
      <c r="K356"/>
      <c r="L356"/>
      <c r="M356"/>
    </row>
    <row r="357" spans="1:13" ht="16.5">
      <c r="A357"/>
      <c r="B357"/>
      <c r="C357"/>
      <c r="D357"/>
      <c r="E357"/>
      <c r="F357"/>
      <c r="G357"/>
      <c r="H357"/>
      <c r="I357"/>
      <c r="J357"/>
      <c r="K357"/>
      <c r="L357"/>
      <c r="M357"/>
    </row>
    <row r="358" spans="1:13" ht="16.5">
      <c r="A358"/>
      <c r="B358"/>
      <c r="C358"/>
      <c r="D358"/>
      <c r="E358"/>
      <c r="F358"/>
      <c r="G358"/>
      <c r="H358"/>
      <c r="I358"/>
      <c r="J358"/>
      <c r="K358"/>
      <c r="L358"/>
      <c r="M358"/>
    </row>
    <row r="359" spans="1:13" ht="16.5">
      <c r="A359"/>
      <c r="B359"/>
      <c r="C359"/>
      <c r="D359"/>
      <c r="E359"/>
      <c r="F359"/>
      <c r="G359"/>
      <c r="H359"/>
      <c r="I359"/>
      <c r="J359"/>
      <c r="K359"/>
      <c r="L359"/>
      <c r="M359"/>
    </row>
    <row r="360" spans="1:13" ht="16.5">
      <c r="A360"/>
      <c r="B360"/>
      <c r="C360"/>
      <c r="D360"/>
      <c r="E360"/>
      <c r="F360"/>
      <c r="G360"/>
      <c r="H360"/>
      <c r="I360"/>
      <c r="J360"/>
      <c r="K360"/>
      <c r="L360"/>
      <c r="M360"/>
    </row>
    <row r="361" spans="1:13" ht="16.5">
      <c r="A361"/>
      <c r="B361"/>
      <c r="C361"/>
      <c r="D361"/>
      <c r="E361"/>
      <c r="F361"/>
      <c r="G361"/>
      <c r="H361"/>
      <c r="I361"/>
      <c r="J361"/>
      <c r="K361"/>
      <c r="L361"/>
      <c r="M361"/>
    </row>
    <row r="362" spans="1:13" ht="16.5">
      <c r="A362"/>
      <c r="B362"/>
      <c r="C362"/>
      <c r="D362"/>
      <c r="E362"/>
      <c r="F362"/>
      <c r="G362"/>
      <c r="H362"/>
      <c r="I362"/>
      <c r="J362"/>
      <c r="K362"/>
      <c r="L362"/>
      <c r="M362"/>
    </row>
    <row r="363" spans="1:13" ht="16.5">
      <c r="A363"/>
      <c r="B363"/>
      <c r="C363"/>
      <c r="D363"/>
      <c r="E363"/>
      <c r="F363"/>
      <c r="G363"/>
      <c r="H363"/>
      <c r="I363"/>
      <c r="J363"/>
      <c r="K363"/>
      <c r="L363"/>
      <c r="M363"/>
    </row>
    <row r="364" spans="1:13" ht="16.5">
      <c r="A364"/>
      <c r="B364"/>
      <c r="C364"/>
      <c r="D364"/>
      <c r="E364"/>
      <c r="F364"/>
      <c r="G364"/>
      <c r="H364"/>
      <c r="I364"/>
      <c r="J364"/>
      <c r="K364"/>
      <c r="L364"/>
      <c r="M364"/>
    </row>
    <row r="365" spans="1:13" ht="16.5">
      <c r="A365"/>
      <c r="B365"/>
      <c r="C365"/>
      <c r="D365"/>
      <c r="E365"/>
      <c r="F365"/>
      <c r="G365"/>
      <c r="H365"/>
      <c r="I365"/>
      <c r="J365"/>
      <c r="K365"/>
      <c r="L365"/>
      <c r="M365"/>
    </row>
    <row r="366" spans="1:13" ht="16.5">
      <c r="A366"/>
      <c r="B366"/>
      <c r="C366"/>
      <c r="D366"/>
      <c r="E366"/>
      <c r="F366"/>
      <c r="G366"/>
      <c r="H366"/>
      <c r="I366"/>
      <c r="J366"/>
      <c r="K366"/>
      <c r="L366"/>
      <c r="M366"/>
    </row>
    <row r="367" spans="1:13" ht="16.5">
      <c r="A367"/>
      <c r="B367"/>
      <c r="C367"/>
      <c r="D367"/>
      <c r="E367"/>
      <c r="F367"/>
      <c r="G367"/>
      <c r="H367"/>
      <c r="I367"/>
      <c r="J367"/>
      <c r="K367"/>
      <c r="L367"/>
      <c r="M367"/>
    </row>
    <row r="368" spans="1:13" ht="16.5">
      <c r="A368"/>
      <c r="B368"/>
      <c r="C368"/>
      <c r="D368"/>
      <c r="E368"/>
      <c r="F368"/>
      <c r="G368"/>
      <c r="H368"/>
      <c r="I368"/>
      <c r="J368"/>
      <c r="K368"/>
      <c r="L368"/>
      <c r="M368"/>
    </row>
    <row r="369" spans="1:13" ht="16.5">
      <c r="A369"/>
      <c r="B369"/>
      <c r="C369"/>
      <c r="D369"/>
      <c r="E369"/>
      <c r="F369"/>
      <c r="G369"/>
      <c r="H369"/>
      <c r="I369"/>
      <c r="J369"/>
      <c r="K369"/>
      <c r="L369"/>
      <c r="M369"/>
    </row>
    <row r="370" spans="1:13" ht="16.5">
      <c r="A370"/>
      <c r="B370"/>
      <c r="C370"/>
      <c r="D370"/>
      <c r="E370"/>
      <c r="F370"/>
      <c r="G370"/>
      <c r="H370"/>
      <c r="I370"/>
      <c r="J370"/>
      <c r="K370"/>
      <c r="L370"/>
      <c r="M370"/>
    </row>
    <row r="371" spans="1:13" ht="16.5">
      <c r="A371"/>
      <c r="B371"/>
      <c r="C371"/>
      <c r="D371"/>
      <c r="E371"/>
      <c r="F371"/>
      <c r="G371"/>
      <c r="H371"/>
      <c r="I371"/>
      <c r="J371"/>
      <c r="K371"/>
      <c r="L371"/>
      <c r="M371"/>
    </row>
    <row r="372" spans="1:13" ht="16.5">
      <c r="A372"/>
      <c r="B372"/>
      <c r="C372"/>
      <c r="D372"/>
      <c r="E372"/>
      <c r="F372"/>
      <c r="G372"/>
      <c r="H372"/>
      <c r="I372"/>
      <c r="J372"/>
      <c r="K372"/>
      <c r="L372"/>
      <c r="M372"/>
    </row>
    <row r="373" spans="1:13" ht="16.5">
      <c r="A373"/>
      <c r="B373"/>
      <c r="C373"/>
      <c r="D373"/>
      <c r="E373"/>
      <c r="F373"/>
      <c r="G373"/>
      <c r="H373"/>
      <c r="I373"/>
      <c r="J373"/>
      <c r="K373"/>
      <c r="L373"/>
      <c r="M373"/>
    </row>
    <row r="374" spans="1:13" ht="16.5">
      <c r="A374"/>
      <c r="B374"/>
      <c r="C374"/>
      <c r="D374"/>
      <c r="E374"/>
      <c r="F374"/>
      <c r="G374"/>
      <c r="H374"/>
      <c r="I374"/>
      <c r="J374"/>
      <c r="K374"/>
      <c r="L374"/>
      <c r="M374"/>
    </row>
    <row r="375" spans="1:13" ht="16.5">
      <c r="A375"/>
      <c r="B375"/>
      <c r="C375"/>
      <c r="D375"/>
      <c r="E375"/>
      <c r="F375"/>
      <c r="G375"/>
      <c r="H375"/>
      <c r="I375"/>
      <c r="J375"/>
      <c r="K375"/>
      <c r="L375"/>
      <c r="M375"/>
    </row>
    <row r="376" spans="1:13" ht="16.5">
      <c r="A376"/>
      <c r="B376"/>
      <c r="C376"/>
      <c r="D376"/>
      <c r="E376"/>
      <c r="F376"/>
      <c r="G376"/>
      <c r="H376"/>
      <c r="I376"/>
      <c r="J376"/>
      <c r="K376"/>
      <c r="L376"/>
      <c r="M376"/>
    </row>
    <row r="377" spans="1:13" ht="16.5">
      <c r="A377"/>
      <c r="B377"/>
      <c r="C377"/>
      <c r="D377"/>
      <c r="E377"/>
      <c r="F377"/>
      <c r="G377"/>
      <c r="H377"/>
      <c r="I377"/>
      <c r="J377"/>
      <c r="K377"/>
      <c r="L377"/>
      <c r="M377"/>
    </row>
    <row r="378" spans="1:13" ht="16.5">
      <c r="A378"/>
      <c r="B378"/>
      <c r="C378"/>
      <c r="D378"/>
      <c r="E378"/>
      <c r="F378"/>
      <c r="G378"/>
      <c r="H378"/>
      <c r="I378"/>
      <c r="J378"/>
      <c r="K378"/>
      <c r="L378"/>
      <c r="M378"/>
    </row>
    <row r="379" spans="1:13" ht="16.5">
      <c r="A379"/>
      <c r="B379"/>
      <c r="C379"/>
      <c r="D379"/>
      <c r="E379"/>
      <c r="F379"/>
      <c r="G379"/>
      <c r="H379"/>
      <c r="I379"/>
      <c r="J379"/>
      <c r="K379"/>
      <c r="L379"/>
      <c r="M379"/>
    </row>
    <row r="380" spans="1:13" ht="16.5">
      <c r="A380"/>
      <c r="B380"/>
      <c r="C380"/>
      <c r="D380"/>
      <c r="E380"/>
      <c r="F380"/>
      <c r="G380"/>
      <c r="H380"/>
      <c r="I380"/>
      <c r="J380"/>
      <c r="K380"/>
      <c r="L380"/>
      <c r="M380"/>
    </row>
    <row r="381" spans="1:13" ht="16.5">
      <c r="A381"/>
      <c r="B381"/>
      <c r="C381"/>
      <c r="D381"/>
      <c r="E381"/>
      <c r="F381"/>
      <c r="G381"/>
      <c r="H381"/>
      <c r="I381"/>
      <c r="J381"/>
      <c r="K381"/>
      <c r="L381"/>
      <c r="M381"/>
    </row>
    <row r="382" spans="1:13" ht="16.5">
      <c r="A382"/>
      <c r="B382"/>
      <c r="C382"/>
      <c r="D382"/>
      <c r="E382"/>
      <c r="F382"/>
      <c r="G382"/>
      <c r="H382"/>
      <c r="I382"/>
      <c r="J382"/>
      <c r="K382"/>
      <c r="L382"/>
      <c r="M382"/>
    </row>
    <row r="383" spans="1:13" ht="16.5">
      <c r="A383"/>
      <c r="B383"/>
      <c r="C383"/>
      <c r="D383"/>
      <c r="E383"/>
      <c r="F383"/>
      <c r="G383"/>
      <c r="H383"/>
      <c r="I383"/>
      <c r="J383"/>
      <c r="K383"/>
      <c r="L383"/>
      <c r="M383"/>
    </row>
    <row r="384" spans="1:13" ht="16.5">
      <c r="A384"/>
      <c r="B384"/>
      <c r="C384"/>
      <c r="D384"/>
      <c r="E384"/>
      <c r="F384"/>
      <c r="G384"/>
      <c r="H384"/>
      <c r="I384"/>
      <c r="J384"/>
      <c r="K384"/>
      <c r="L384"/>
      <c r="M384"/>
    </row>
    <row r="385" spans="1:13" ht="16.5">
      <c r="A385"/>
      <c r="B385"/>
      <c r="C385"/>
      <c r="D385"/>
      <c r="E385"/>
      <c r="F385"/>
      <c r="G385"/>
      <c r="H385"/>
      <c r="I385"/>
      <c r="J385"/>
      <c r="K385"/>
      <c r="L385"/>
      <c r="M385"/>
    </row>
    <row r="386" spans="1:13" ht="16.5">
      <c r="A386"/>
      <c r="B386"/>
      <c r="C386"/>
      <c r="D386"/>
      <c r="E386"/>
      <c r="F386"/>
      <c r="G386"/>
      <c r="H386"/>
      <c r="I386"/>
      <c r="J386"/>
      <c r="K386"/>
      <c r="L386"/>
      <c r="M386"/>
    </row>
    <row r="387" spans="1:13" ht="16.5">
      <c r="A387"/>
      <c r="B387"/>
      <c r="C387"/>
      <c r="D387"/>
      <c r="E387"/>
      <c r="F387"/>
      <c r="G387"/>
      <c r="H387"/>
      <c r="I387"/>
      <c r="J387"/>
      <c r="K387"/>
      <c r="L387"/>
      <c r="M387"/>
    </row>
    <row r="388" spans="1:13" ht="16.5">
      <c r="A388"/>
      <c r="B388"/>
      <c r="C388"/>
      <c r="D388"/>
      <c r="E388"/>
      <c r="F388"/>
      <c r="G388"/>
      <c r="H388"/>
      <c r="I388"/>
      <c r="J388"/>
      <c r="K388"/>
      <c r="L388"/>
      <c r="M388"/>
    </row>
    <row r="389" spans="1:13" ht="16.5">
      <c r="A389"/>
      <c r="B389"/>
      <c r="C389"/>
      <c r="D389"/>
      <c r="E389"/>
      <c r="F389"/>
      <c r="G389"/>
      <c r="H389"/>
      <c r="I389"/>
      <c r="J389"/>
      <c r="K389"/>
      <c r="L389"/>
      <c r="M389"/>
    </row>
    <row r="390" spans="1:13" ht="16.5">
      <c r="A390"/>
      <c r="B390"/>
      <c r="C390"/>
      <c r="D390"/>
      <c r="E390"/>
      <c r="F390"/>
      <c r="G390"/>
      <c r="H390"/>
      <c r="I390"/>
      <c r="J390"/>
      <c r="K390"/>
      <c r="L390"/>
      <c r="M390"/>
    </row>
    <row r="391" spans="1:13" ht="16.5">
      <c r="A391"/>
      <c r="B391"/>
      <c r="C391"/>
      <c r="D391"/>
      <c r="E391"/>
      <c r="F391"/>
      <c r="G391"/>
      <c r="H391"/>
      <c r="I391"/>
      <c r="J391"/>
      <c r="K391"/>
      <c r="L391"/>
      <c r="M391"/>
    </row>
    <row r="392" spans="1:13" ht="16.5">
      <c r="A392"/>
      <c r="B392"/>
      <c r="C392"/>
      <c r="D392"/>
      <c r="E392"/>
      <c r="F392"/>
      <c r="G392"/>
      <c r="H392"/>
      <c r="I392"/>
      <c r="J392"/>
      <c r="K392"/>
      <c r="L392"/>
      <c r="M392"/>
    </row>
    <row r="393" spans="1:13" ht="16.5">
      <c r="A393"/>
      <c r="B393"/>
      <c r="C393"/>
      <c r="D393"/>
      <c r="E393"/>
      <c r="F393"/>
      <c r="G393"/>
      <c r="H393"/>
      <c r="I393"/>
      <c r="J393"/>
      <c r="K393"/>
      <c r="L393"/>
      <c r="M393"/>
    </row>
    <row r="394" spans="1:13" ht="16.5">
      <c r="A394"/>
      <c r="B394"/>
      <c r="C394"/>
      <c r="D394"/>
      <c r="E394"/>
      <c r="F394"/>
      <c r="G394"/>
      <c r="H394"/>
      <c r="I394"/>
      <c r="J394"/>
      <c r="K394"/>
      <c r="L394"/>
      <c r="M394"/>
    </row>
    <row r="395" spans="1:13" ht="16.5">
      <c r="A395"/>
      <c r="B395"/>
      <c r="C395"/>
      <c r="D395"/>
      <c r="E395"/>
      <c r="F395"/>
      <c r="G395"/>
      <c r="H395"/>
      <c r="I395"/>
      <c r="J395"/>
      <c r="K395"/>
      <c r="L395"/>
      <c r="M395"/>
    </row>
    <row r="396" spans="1:13" ht="16.5">
      <c r="A396"/>
      <c r="B396"/>
      <c r="C396"/>
      <c r="D396"/>
      <c r="E396"/>
      <c r="F396"/>
      <c r="G396"/>
      <c r="H396"/>
      <c r="I396"/>
      <c r="J396"/>
      <c r="K396"/>
      <c r="L396"/>
      <c r="M396"/>
    </row>
    <row r="397" spans="1:13" ht="16.5">
      <c r="A397"/>
      <c r="B397"/>
      <c r="C397"/>
      <c r="D397"/>
      <c r="E397"/>
      <c r="F397"/>
      <c r="G397"/>
      <c r="H397"/>
      <c r="I397"/>
      <c r="J397"/>
      <c r="K397"/>
      <c r="L397"/>
      <c r="M397"/>
    </row>
    <row r="398" spans="1:13" ht="16.5">
      <c r="A398"/>
      <c r="B398"/>
      <c r="C398"/>
      <c r="D398"/>
      <c r="E398"/>
      <c r="F398"/>
      <c r="G398"/>
      <c r="H398"/>
      <c r="I398"/>
      <c r="J398"/>
      <c r="K398"/>
      <c r="L398"/>
      <c r="M398"/>
    </row>
    <row r="399" spans="1:13" ht="16.5">
      <c r="A399"/>
      <c r="B399"/>
      <c r="C399"/>
      <c r="D399"/>
      <c r="E399"/>
      <c r="F399"/>
      <c r="G399"/>
      <c r="H399"/>
      <c r="I399"/>
      <c r="J399"/>
      <c r="K399"/>
      <c r="L399"/>
      <c r="M399"/>
    </row>
    <row r="400" spans="1:13" ht="16.5">
      <c r="A400"/>
      <c r="B400"/>
      <c r="C400"/>
      <c r="D400"/>
      <c r="E400"/>
      <c r="F400"/>
      <c r="G400"/>
      <c r="H400"/>
      <c r="I400"/>
      <c r="J400"/>
      <c r="K400"/>
      <c r="L400"/>
      <c r="M400"/>
    </row>
    <row r="401" spans="1:13" ht="16.5">
      <c r="A401"/>
      <c r="B401"/>
      <c r="C401"/>
      <c r="D401"/>
      <c r="E401"/>
      <c r="F401"/>
      <c r="G401"/>
      <c r="H401"/>
      <c r="I401"/>
      <c r="J401"/>
      <c r="K401"/>
      <c r="L401"/>
      <c r="M401"/>
    </row>
    <row r="402" spans="1:13" ht="16.5">
      <c r="A402"/>
      <c r="B402"/>
      <c r="C402"/>
      <c r="D402"/>
      <c r="E402"/>
      <c r="F402"/>
      <c r="G402"/>
      <c r="H402"/>
      <c r="I402"/>
      <c r="J402"/>
      <c r="K402"/>
      <c r="L402"/>
      <c r="M402"/>
    </row>
    <row r="403" spans="1:13" ht="16.5">
      <c r="A403"/>
      <c r="B403"/>
      <c r="C403"/>
      <c r="D403"/>
      <c r="E403"/>
      <c r="F403"/>
      <c r="G403"/>
      <c r="H403"/>
      <c r="I403"/>
      <c r="J403"/>
      <c r="K403"/>
      <c r="L403"/>
      <c r="M403"/>
    </row>
    <row r="404" spans="1:13" ht="16.5">
      <c r="A404"/>
      <c r="B404"/>
      <c r="C404"/>
      <c r="D404"/>
      <c r="E404"/>
      <c r="F404"/>
      <c r="G404"/>
      <c r="H404"/>
      <c r="I404"/>
      <c r="J404"/>
      <c r="K404"/>
      <c r="L404"/>
      <c r="M404"/>
    </row>
    <row r="405" spans="1:13" ht="16.5">
      <c r="A405"/>
      <c r="B405"/>
      <c r="C405"/>
      <c r="D405"/>
      <c r="E405"/>
      <c r="F405"/>
      <c r="G405"/>
      <c r="H405"/>
      <c r="I405"/>
      <c r="J405"/>
      <c r="K405"/>
      <c r="L405"/>
      <c r="M405"/>
    </row>
    <row r="406" spans="1:13" ht="16.5">
      <c r="A406"/>
      <c r="B406"/>
      <c r="C406"/>
      <c r="D406"/>
      <c r="E406"/>
      <c r="F406"/>
      <c r="G406"/>
      <c r="H406"/>
      <c r="I406"/>
      <c r="J406"/>
      <c r="K406"/>
      <c r="L406"/>
      <c r="M406"/>
    </row>
    <row r="407" spans="1:13" ht="16.5">
      <c r="A407"/>
      <c r="B407"/>
      <c r="C407"/>
      <c r="D407"/>
      <c r="E407"/>
      <c r="F407"/>
      <c r="G407"/>
      <c r="H407"/>
      <c r="I407"/>
      <c r="J407"/>
      <c r="K407"/>
      <c r="L407"/>
      <c r="M407"/>
    </row>
    <row r="408" spans="1:13" ht="16.5">
      <c r="A408"/>
      <c r="B408"/>
      <c r="C408"/>
      <c r="D408"/>
      <c r="E408"/>
      <c r="F408"/>
      <c r="G408"/>
      <c r="H408"/>
      <c r="I408"/>
      <c r="J408"/>
      <c r="K408"/>
      <c r="L408"/>
      <c r="M408"/>
    </row>
    <row r="409" spans="1:13" ht="16.5">
      <c r="A409"/>
      <c r="B409"/>
      <c r="C409"/>
      <c r="D409"/>
      <c r="E409"/>
      <c r="F409"/>
      <c r="G409"/>
      <c r="H409"/>
      <c r="I409"/>
      <c r="J409"/>
      <c r="K409"/>
      <c r="L409"/>
      <c r="M409"/>
    </row>
    <row r="410" spans="1:13" ht="16.5">
      <c r="A410"/>
      <c r="B410"/>
      <c r="C410"/>
      <c r="D410"/>
      <c r="E410"/>
      <c r="F410"/>
      <c r="G410"/>
      <c r="H410"/>
      <c r="I410"/>
      <c r="J410"/>
      <c r="K410"/>
      <c r="L410"/>
      <c r="M410"/>
    </row>
    <row r="411" spans="1:13" ht="16.5">
      <c r="A411"/>
      <c r="B411"/>
      <c r="C411"/>
      <c r="D411"/>
      <c r="E411"/>
      <c r="F411"/>
      <c r="G411"/>
      <c r="H411"/>
      <c r="I411"/>
      <c r="J411"/>
      <c r="K411"/>
      <c r="L411"/>
      <c r="M411"/>
    </row>
    <row r="412" spans="1:13" ht="16.5">
      <c r="A412"/>
      <c r="B412"/>
      <c r="C412"/>
      <c r="D412"/>
      <c r="E412"/>
      <c r="F412"/>
      <c r="G412"/>
      <c r="H412"/>
      <c r="I412"/>
      <c r="J412"/>
      <c r="K412"/>
      <c r="L412"/>
      <c r="M412"/>
    </row>
    <row r="413" spans="1:13" ht="16.5">
      <c r="A413"/>
      <c r="B413"/>
      <c r="C413"/>
      <c r="D413"/>
      <c r="E413"/>
      <c r="F413"/>
      <c r="G413"/>
      <c r="H413"/>
      <c r="I413"/>
      <c r="J413"/>
      <c r="K413"/>
      <c r="L413"/>
      <c r="M413"/>
    </row>
    <row r="414" spans="1:13" ht="16.5">
      <c r="A414"/>
      <c r="B414"/>
      <c r="C414"/>
      <c r="D414"/>
      <c r="E414"/>
      <c r="F414"/>
      <c r="G414"/>
      <c r="H414"/>
      <c r="I414"/>
      <c r="J414"/>
      <c r="K414"/>
      <c r="L414"/>
      <c r="M414"/>
    </row>
    <row r="415" spans="1:13" ht="16.5">
      <c r="A415"/>
      <c r="B415"/>
      <c r="C415"/>
      <c r="D415"/>
      <c r="E415"/>
      <c r="F415"/>
      <c r="G415"/>
      <c r="H415"/>
      <c r="I415"/>
      <c r="J415"/>
      <c r="K415"/>
      <c r="L415"/>
      <c r="M415"/>
    </row>
    <row r="416" spans="1:13" ht="16.5">
      <c r="A416"/>
      <c r="B416"/>
      <c r="C416"/>
      <c r="D416"/>
      <c r="E416"/>
      <c r="F416"/>
      <c r="G416"/>
      <c r="H416"/>
      <c r="I416"/>
      <c r="J416"/>
      <c r="K416"/>
      <c r="L416"/>
      <c r="M416"/>
    </row>
    <row r="417" spans="1:13" ht="16.5">
      <c r="A417"/>
      <c r="B417"/>
      <c r="C417"/>
      <c r="D417"/>
      <c r="E417"/>
      <c r="F417"/>
      <c r="G417"/>
      <c r="H417"/>
      <c r="I417"/>
      <c r="J417"/>
      <c r="K417"/>
      <c r="L417"/>
      <c r="M417"/>
    </row>
    <row r="418" spans="1:13" ht="16.5">
      <c r="A418"/>
      <c r="B418"/>
      <c r="C418"/>
      <c r="D418"/>
      <c r="E418"/>
      <c r="F418"/>
      <c r="G418"/>
      <c r="H418"/>
      <c r="I418"/>
      <c r="J418"/>
      <c r="K418"/>
      <c r="L418"/>
      <c r="M418"/>
    </row>
    <row r="419" spans="1:13" ht="16.5">
      <c r="A419"/>
      <c r="B419"/>
      <c r="C419"/>
      <c r="D419"/>
      <c r="E419"/>
      <c r="F419"/>
      <c r="G419"/>
      <c r="H419"/>
      <c r="I419"/>
      <c r="J419"/>
      <c r="K419"/>
      <c r="L419"/>
      <c r="M419"/>
    </row>
    <row r="420" spans="1:13" ht="16.5">
      <c r="A420"/>
      <c r="B420"/>
      <c r="C420"/>
      <c r="D420"/>
      <c r="E420"/>
      <c r="F420"/>
      <c r="G420"/>
      <c r="H420"/>
      <c r="I420"/>
      <c r="J420"/>
      <c r="K420"/>
      <c r="L420"/>
      <c r="M420"/>
    </row>
    <row r="421" spans="1:13" ht="16.5">
      <c r="A421"/>
      <c r="B421"/>
      <c r="C421"/>
      <c r="D421"/>
      <c r="E421"/>
      <c r="F421"/>
      <c r="G421"/>
      <c r="H421"/>
      <c r="I421"/>
      <c r="J421"/>
      <c r="K421"/>
      <c r="L421"/>
      <c r="M421"/>
    </row>
    <row r="422" spans="1:13" ht="16.5">
      <c r="A422"/>
      <c r="B422"/>
      <c r="C422"/>
      <c r="D422"/>
      <c r="E422"/>
      <c r="F422"/>
      <c r="G422"/>
      <c r="H422"/>
      <c r="I422"/>
      <c r="J422"/>
      <c r="K422"/>
      <c r="L422"/>
      <c r="M422"/>
    </row>
    <row r="423" spans="1:13" ht="16.5">
      <c r="A423"/>
      <c r="B423"/>
      <c r="C423"/>
      <c r="D423"/>
      <c r="E423"/>
      <c r="F423"/>
      <c r="G423"/>
      <c r="H423"/>
      <c r="I423"/>
      <c r="J423"/>
      <c r="K423"/>
      <c r="L423"/>
      <c r="M423"/>
    </row>
    <row r="424" spans="1:13" ht="16.5">
      <c r="A424"/>
      <c r="B424"/>
      <c r="C424"/>
      <c r="D424"/>
      <c r="E424"/>
      <c r="F424"/>
      <c r="G424"/>
      <c r="H424"/>
      <c r="I424"/>
      <c r="J424"/>
      <c r="K424"/>
      <c r="L424"/>
      <c r="M424"/>
    </row>
    <row r="425" spans="1:13" ht="16.5">
      <c r="A425"/>
      <c r="B425"/>
      <c r="C425"/>
      <c r="D425"/>
      <c r="E425"/>
      <c r="F425"/>
      <c r="G425"/>
      <c r="H425"/>
      <c r="I425"/>
      <c r="J425"/>
      <c r="K425"/>
      <c r="L425"/>
      <c r="M425"/>
    </row>
    <row r="426" spans="1:13" ht="16.5">
      <c r="A426"/>
      <c r="B426"/>
      <c r="C426"/>
      <c r="D426"/>
      <c r="E426"/>
      <c r="F426"/>
      <c r="G426"/>
      <c r="H426"/>
      <c r="I426"/>
      <c r="J426"/>
      <c r="K426"/>
      <c r="L426"/>
      <c r="M426"/>
    </row>
    <row r="427" spans="1:13" ht="16.5">
      <c r="A427"/>
      <c r="B427"/>
      <c r="C427"/>
      <c r="D427"/>
      <c r="E427"/>
      <c r="F427"/>
      <c r="G427"/>
      <c r="H427"/>
      <c r="I427"/>
      <c r="J427"/>
      <c r="K427"/>
      <c r="L427"/>
      <c r="M427"/>
    </row>
    <row r="428" spans="1:13" ht="16.5">
      <c r="A428"/>
      <c r="B428"/>
      <c r="C428"/>
      <c r="D428"/>
      <c r="E428"/>
      <c r="F428"/>
      <c r="G428"/>
      <c r="H428"/>
      <c r="I428"/>
      <c r="J428"/>
      <c r="K428"/>
      <c r="L428"/>
      <c r="M428"/>
    </row>
    <row r="429" spans="1:13" ht="16.5">
      <c r="A429"/>
      <c r="B429"/>
      <c r="C429"/>
      <c r="D429"/>
      <c r="E429"/>
      <c r="F429"/>
      <c r="G429"/>
      <c r="H429"/>
      <c r="I429"/>
      <c r="J429"/>
      <c r="K429"/>
      <c r="L429"/>
      <c r="M429"/>
    </row>
    <row r="430" spans="1:13" ht="16.5">
      <c r="A430"/>
      <c r="B430"/>
      <c r="C430"/>
      <c r="D430"/>
      <c r="E430"/>
      <c r="F430"/>
      <c r="G430"/>
      <c r="H430"/>
      <c r="I430"/>
      <c r="J430"/>
      <c r="K430"/>
      <c r="L430"/>
      <c r="M430"/>
    </row>
    <row r="431" spans="1:13" ht="16.5">
      <c r="A431"/>
      <c r="B431"/>
      <c r="C431"/>
      <c r="D431"/>
      <c r="E431"/>
      <c r="F431"/>
      <c r="G431"/>
      <c r="H431"/>
      <c r="I431"/>
      <c r="J431"/>
      <c r="K431"/>
      <c r="L431"/>
      <c r="M431"/>
    </row>
    <row r="432" spans="1:13" ht="16.5">
      <c r="A432"/>
      <c r="B432"/>
      <c r="C432"/>
      <c r="D432"/>
      <c r="E432"/>
      <c r="F432"/>
      <c r="G432"/>
      <c r="H432"/>
      <c r="I432"/>
      <c r="J432"/>
      <c r="K432"/>
      <c r="L432"/>
      <c r="M432"/>
    </row>
    <row r="433" spans="1:13" ht="16.5">
      <c r="A433"/>
      <c r="B433"/>
      <c r="C433"/>
      <c r="D433"/>
      <c r="E433"/>
      <c r="F433"/>
      <c r="G433"/>
      <c r="H433"/>
      <c r="I433"/>
      <c r="J433"/>
      <c r="K433"/>
      <c r="L433"/>
      <c r="M433"/>
    </row>
    <row r="434" spans="1:13" ht="16.5">
      <c r="A434"/>
      <c r="B434"/>
      <c r="C434"/>
      <c r="D434"/>
      <c r="E434"/>
      <c r="F434"/>
      <c r="G434"/>
      <c r="H434"/>
      <c r="I434"/>
      <c r="J434"/>
      <c r="K434"/>
      <c r="L434"/>
      <c r="M434"/>
    </row>
    <row r="435" spans="1:13" ht="16.5">
      <c r="A435"/>
      <c r="B435"/>
      <c r="C435"/>
      <c r="D435"/>
      <c r="E435"/>
      <c r="F435"/>
      <c r="G435"/>
      <c r="H435"/>
      <c r="I435"/>
      <c r="J435"/>
      <c r="K435"/>
      <c r="L435"/>
      <c r="M435"/>
    </row>
    <row r="436" spans="1:13" ht="16.5">
      <c r="A436"/>
      <c r="B436"/>
      <c r="C436"/>
      <c r="D436"/>
      <c r="E436"/>
      <c r="F436"/>
      <c r="G436"/>
      <c r="H436"/>
      <c r="I436"/>
      <c r="J436"/>
      <c r="K436"/>
      <c r="L436"/>
      <c r="M436"/>
    </row>
    <row r="437" spans="1:13" ht="16.5">
      <c r="A437"/>
      <c r="B437"/>
      <c r="C437"/>
      <c r="D437"/>
      <c r="E437"/>
      <c r="F437"/>
      <c r="G437"/>
      <c r="H437"/>
      <c r="I437"/>
      <c r="J437"/>
      <c r="K437"/>
      <c r="L437"/>
      <c r="M437"/>
    </row>
    <row r="438" spans="1:13" ht="16.5">
      <c r="A438"/>
      <c r="B438"/>
      <c r="C438"/>
      <c r="D438"/>
      <c r="E438"/>
      <c r="F438"/>
      <c r="G438"/>
      <c r="H438"/>
      <c r="I438"/>
      <c r="J438"/>
      <c r="K438"/>
      <c r="L438"/>
      <c r="M438"/>
    </row>
    <row r="439" spans="1:13" ht="16.5">
      <c r="A439"/>
      <c r="B439"/>
      <c r="C439"/>
      <c r="D439"/>
      <c r="E439"/>
      <c r="F439"/>
      <c r="G439"/>
      <c r="H439"/>
      <c r="I439"/>
      <c r="J439"/>
      <c r="K439"/>
      <c r="L439"/>
      <c r="M439"/>
    </row>
    <row r="440" spans="1:13" ht="16.5">
      <c r="A440"/>
      <c r="B440"/>
      <c r="C440"/>
      <c r="D440"/>
      <c r="E440"/>
      <c r="F440"/>
      <c r="G440"/>
      <c r="H440"/>
      <c r="I440"/>
      <c r="J440"/>
      <c r="K440"/>
      <c r="L440"/>
      <c r="M440"/>
    </row>
    <row r="441" spans="1:13" ht="16.5">
      <c r="A441"/>
      <c r="B441"/>
      <c r="C441"/>
      <c r="D441"/>
      <c r="E441"/>
      <c r="F441"/>
      <c r="G441"/>
      <c r="H441"/>
      <c r="I441"/>
      <c r="J441"/>
      <c r="K441"/>
      <c r="L441"/>
      <c r="M441"/>
    </row>
    <row r="442" spans="1:13" ht="16.5">
      <c r="A442"/>
      <c r="B442"/>
      <c r="C442"/>
      <c r="D442"/>
      <c r="E442"/>
      <c r="F442"/>
      <c r="G442"/>
      <c r="H442"/>
      <c r="I442"/>
      <c r="J442"/>
      <c r="K442"/>
      <c r="L442"/>
      <c r="M442"/>
    </row>
    <row r="443" spans="1:13" ht="16.5">
      <c r="A443"/>
      <c r="B443"/>
      <c r="C443"/>
      <c r="D443"/>
      <c r="E443"/>
      <c r="F443"/>
      <c r="G443"/>
      <c r="H443"/>
      <c r="I443"/>
      <c r="J443"/>
      <c r="K443"/>
      <c r="L443"/>
      <c r="M443"/>
    </row>
    <row r="444" spans="1:13" ht="16.5">
      <c r="A444"/>
      <c r="B444"/>
      <c r="C444"/>
      <c r="D444"/>
      <c r="E444"/>
      <c r="F444"/>
      <c r="G444"/>
      <c r="H444"/>
      <c r="I444"/>
      <c r="J444"/>
      <c r="K444"/>
      <c r="L444"/>
      <c r="M444"/>
    </row>
    <row r="445" spans="1:13" ht="16.5">
      <c r="A445"/>
      <c r="B445"/>
      <c r="C445"/>
      <c r="D445"/>
      <c r="E445"/>
      <c r="F445"/>
      <c r="G445"/>
      <c r="H445"/>
      <c r="I445"/>
      <c r="J445"/>
      <c r="K445"/>
      <c r="L445"/>
      <c r="M445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80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3.7109375" style="15" bestFit="1" customWidth="1"/>
    <col min="2" max="2" width="7.8515625" style="15" bestFit="1" customWidth="1"/>
    <col min="3" max="3" width="14.57421875" style="15" customWidth="1"/>
    <col min="4" max="4" width="10.421875" style="15" customWidth="1"/>
    <col min="5" max="5" width="13.140625" style="15" customWidth="1"/>
    <col min="6" max="6" width="21.421875" style="15" customWidth="1"/>
    <col min="7" max="7" width="15.28125" style="15" customWidth="1"/>
    <col min="8" max="8" width="13.7109375" style="15" customWidth="1"/>
    <col min="9" max="9" width="8.7109375" style="15" customWidth="1"/>
    <col min="10" max="10" width="7.421875" style="15" bestFit="1" customWidth="1"/>
    <col min="11" max="16384" width="9.00390625" style="15" customWidth="1"/>
  </cols>
  <sheetData>
    <row r="1" spans="1:9" ht="29.25">
      <c r="A1" s="411" t="s">
        <v>214</v>
      </c>
      <c r="B1" s="411"/>
      <c r="C1" s="411"/>
      <c r="D1" s="411"/>
      <c r="E1" s="411"/>
      <c r="F1" s="411"/>
      <c r="G1" s="411"/>
      <c r="H1" s="411"/>
      <c r="I1" s="411"/>
    </row>
    <row r="2" spans="1:9" s="63" customFormat="1" ht="29.25">
      <c r="A2" s="411" t="s">
        <v>213</v>
      </c>
      <c r="B2" s="411"/>
      <c r="C2" s="411"/>
      <c r="D2" s="411"/>
      <c r="E2" s="411"/>
      <c r="F2" s="411"/>
      <c r="G2" s="411"/>
      <c r="H2" s="411"/>
      <c r="I2" s="411"/>
    </row>
    <row r="3" spans="1:9" ht="21">
      <c r="A3" s="15" t="s">
        <v>25</v>
      </c>
      <c r="B3" s="15" t="s">
        <v>26</v>
      </c>
      <c r="C3" s="15" t="s">
        <v>28</v>
      </c>
      <c r="D3" s="15" t="s">
        <v>29</v>
      </c>
      <c r="E3" s="15" t="s">
        <v>30</v>
      </c>
      <c r="F3" s="15" t="s">
        <v>31</v>
      </c>
      <c r="G3" s="15" t="s">
        <v>33</v>
      </c>
      <c r="H3" s="15" t="s">
        <v>32</v>
      </c>
      <c r="I3" s="15" t="s">
        <v>0</v>
      </c>
    </row>
    <row r="4" spans="1:9" s="122" customFormat="1" ht="21">
      <c r="A4" s="187" t="s">
        <v>128</v>
      </c>
      <c r="B4" s="185" t="s">
        <v>129</v>
      </c>
      <c r="C4" s="185" t="s">
        <v>7</v>
      </c>
      <c r="D4" s="185" t="s">
        <v>211</v>
      </c>
      <c r="E4" s="186">
        <v>28930</v>
      </c>
      <c r="F4" s="185" t="s">
        <v>130</v>
      </c>
      <c r="G4" s="185" t="s">
        <v>129</v>
      </c>
      <c r="H4" s="185" t="s">
        <v>129</v>
      </c>
      <c r="I4" s="185">
        <v>10</v>
      </c>
    </row>
    <row r="5" spans="1:9" s="122" customFormat="1" ht="21">
      <c r="A5" s="111" t="s">
        <v>142</v>
      </c>
      <c r="B5" s="122" t="s">
        <v>129</v>
      </c>
      <c r="C5" s="122" t="s">
        <v>7</v>
      </c>
      <c r="D5" s="122" t="s">
        <v>239</v>
      </c>
      <c r="E5" s="114">
        <v>48970</v>
      </c>
      <c r="F5" s="122" t="s">
        <v>61</v>
      </c>
      <c r="G5" s="122" t="s">
        <v>129</v>
      </c>
      <c r="H5" s="122" t="s">
        <v>129</v>
      </c>
      <c r="I5" s="305">
        <v>10</v>
      </c>
    </row>
    <row r="6" spans="1:9" s="122" customFormat="1" ht="21">
      <c r="A6" s="111" t="s">
        <v>141</v>
      </c>
      <c r="B6" s="122" t="s">
        <v>129</v>
      </c>
      <c r="C6" s="122" t="s">
        <v>7</v>
      </c>
      <c r="D6" s="305" t="s">
        <v>240</v>
      </c>
      <c r="E6" s="306">
        <v>34880</v>
      </c>
      <c r="F6" s="122" t="s">
        <v>62</v>
      </c>
      <c r="G6" s="122" t="s">
        <v>129</v>
      </c>
      <c r="H6" s="122" t="s">
        <v>129</v>
      </c>
      <c r="I6" s="305">
        <v>10</v>
      </c>
    </row>
    <row r="7" spans="1:9" s="122" customFormat="1" ht="21">
      <c r="A7" s="111" t="s">
        <v>141</v>
      </c>
      <c r="B7" s="122" t="s">
        <v>129</v>
      </c>
      <c r="C7" s="122" t="s">
        <v>7</v>
      </c>
      <c r="D7" s="158" t="s">
        <v>241</v>
      </c>
      <c r="E7" s="132">
        <v>15102</v>
      </c>
      <c r="F7" s="122" t="s">
        <v>62</v>
      </c>
      <c r="G7" s="122" t="s">
        <v>129</v>
      </c>
      <c r="H7" s="122" t="s">
        <v>129</v>
      </c>
      <c r="I7" s="158">
        <v>10</v>
      </c>
    </row>
    <row r="8" spans="1:9" s="122" customFormat="1" ht="21">
      <c r="A8" s="111" t="s">
        <v>141</v>
      </c>
      <c r="B8" s="122" t="s">
        <v>129</v>
      </c>
      <c r="C8" s="122" t="s">
        <v>7</v>
      </c>
      <c r="D8" s="305" t="s">
        <v>242</v>
      </c>
      <c r="E8" s="306">
        <v>260</v>
      </c>
      <c r="F8" s="122" t="s">
        <v>62</v>
      </c>
      <c r="G8" s="122" t="s">
        <v>129</v>
      </c>
      <c r="H8" s="122" t="s">
        <v>129</v>
      </c>
      <c r="I8" s="305">
        <v>10</v>
      </c>
    </row>
    <row r="9" spans="1:9" s="122" customFormat="1" ht="21">
      <c r="A9" s="111" t="s">
        <v>143</v>
      </c>
      <c r="B9" s="122" t="s">
        <v>129</v>
      </c>
      <c r="C9" s="122" t="s">
        <v>7</v>
      </c>
      <c r="D9" s="122" t="s">
        <v>275</v>
      </c>
      <c r="E9" s="114">
        <v>212169.13</v>
      </c>
      <c r="F9" s="122" t="s">
        <v>144</v>
      </c>
      <c r="G9" s="122" t="s">
        <v>129</v>
      </c>
      <c r="H9" s="122" t="s">
        <v>129</v>
      </c>
      <c r="I9" s="185">
        <v>10</v>
      </c>
    </row>
    <row r="10" spans="1:9" s="122" customFormat="1" ht="21">
      <c r="A10" s="111" t="s">
        <v>143</v>
      </c>
      <c r="B10" s="122" t="s">
        <v>129</v>
      </c>
      <c r="C10" s="122" t="s">
        <v>7</v>
      </c>
      <c r="D10" s="122" t="s">
        <v>275</v>
      </c>
      <c r="E10" s="114">
        <v>318253.69</v>
      </c>
      <c r="F10" s="122" t="s">
        <v>66</v>
      </c>
      <c r="G10" s="122" t="s">
        <v>129</v>
      </c>
      <c r="H10" s="122" t="s">
        <v>129</v>
      </c>
      <c r="I10" s="185">
        <v>10</v>
      </c>
    </row>
    <row r="11" spans="1:9" s="122" customFormat="1" ht="21">
      <c r="A11" s="111" t="s">
        <v>145</v>
      </c>
      <c r="B11" s="122" t="s">
        <v>129</v>
      </c>
      <c r="C11" s="122" t="s">
        <v>7</v>
      </c>
      <c r="D11" s="122" t="s">
        <v>276</v>
      </c>
      <c r="E11" s="114">
        <v>55828.57</v>
      </c>
      <c r="F11" s="122" t="s">
        <v>64</v>
      </c>
      <c r="G11" s="122" t="s">
        <v>129</v>
      </c>
      <c r="H11" s="122" t="s">
        <v>129</v>
      </c>
      <c r="I11" s="185">
        <v>10</v>
      </c>
    </row>
    <row r="12" spans="1:9" s="122" customFormat="1" ht="21">
      <c r="A12" s="368"/>
      <c r="B12" s="369"/>
      <c r="C12" s="369"/>
      <c r="D12" s="369"/>
      <c r="E12" s="370">
        <f>SUBTOTAL(109,E4:E11)</f>
        <v>714393.39</v>
      </c>
      <c r="F12" s="369"/>
      <c r="G12" s="369"/>
      <c r="H12" s="369"/>
      <c r="I12" s="369"/>
    </row>
    <row r="13" spans="1:9" s="28" customFormat="1" ht="21">
      <c r="A13" s="15"/>
      <c r="B13" s="15"/>
      <c r="C13" s="15"/>
      <c r="D13" s="15"/>
      <c r="E13" s="15"/>
      <c r="F13" s="15"/>
      <c r="G13" s="15"/>
      <c r="H13" s="15"/>
      <c r="I13" s="15"/>
    </row>
    <row r="14" spans="1:9" s="28" customFormat="1" ht="21">
      <c r="A14" s="15"/>
      <c r="B14" s="15"/>
      <c r="C14" s="15"/>
      <c r="D14" s="15"/>
      <c r="E14" s="15"/>
      <c r="F14" s="15"/>
      <c r="G14" s="15"/>
      <c r="H14" s="15"/>
      <c r="I14" s="15"/>
    </row>
    <row r="15" spans="1:9" s="28" customFormat="1" ht="21">
      <c r="A15" s="15"/>
      <c r="B15" s="15"/>
      <c r="C15" s="15"/>
      <c r="D15" s="15"/>
      <c r="E15" s="15"/>
      <c r="F15" s="15"/>
      <c r="G15" s="15"/>
      <c r="H15" s="15"/>
      <c r="I15" s="15"/>
    </row>
    <row r="16" spans="1:9" s="28" customFormat="1" ht="21">
      <c r="A16" s="122"/>
      <c r="B16" s="122"/>
      <c r="C16" s="122"/>
      <c r="D16" s="122"/>
      <c r="E16" s="122"/>
      <c r="F16" s="122"/>
      <c r="G16" s="122"/>
      <c r="H16" s="122"/>
      <c r="I16" s="122"/>
    </row>
    <row r="17" spans="1:9" s="28" customFormat="1" ht="21">
      <c r="A17" s="15"/>
      <c r="B17" s="15"/>
      <c r="C17" s="15"/>
      <c r="D17" s="15"/>
      <c r="E17" s="15"/>
      <c r="F17" s="15"/>
      <c r="G17" s="15"/>
      <c r="H17" s="15"/>
      <c r="I17" s="15"/>
    </row>
    <row r="18" spans="1:9" s="122" customFormat="1" ht="21">
      <c r="A18" s="15"/>
      <c r="B18" s="15"/>
      <c r="C18" s="15"/>
      <c r="D18" s="15"/>
      <c r="E18" s="15"/>
      <c r="F18" s="15"/>
      <c r="G18" s="15"/>
      <c r="H18" s="15"/>
      <c r="I18" s="15"/>
    </row>
    <row r="19" spans="1:9" s="28" customFormat="1" ht="21">
      <c r="A19" s="15"/>
      <c r="B19" s="15"/>
      <c r="C19" s="15"/>
      <c r="D19" s="15"/>
      <c r="E19" s="15"/>
      <c r="F19" s="15"/>
      <c r="G19" s="15"/>
      <c r="H19" s="15"/>
      <c r="I19" s="15"/>
    </row>
    <row r="20" spans="1:9" s="28" customFormat="1" ht="21">
      <c r="A20" s="15"/>
      <c r="B20" s="15"/>
      <c r="C20" s="15"/>
      <c r="D20" s="15"/>
      <c r="E20" s="15"/>
      <c r="F20" s="15"/>
      <c r="G20" s="15"/>
      <c r="H20" s="15"/>
      <c r="I20" s="15"/>
    </row>
    <row r="21" spans="1:9" s="28" customFormat="1" ht="21">
      <c r="A21" s="15"/>
      <c r="B21" s="15"/>
      <c r="C21" s="15"/>
      <c r="D21" s="15"/>
      <c r="E21" s="15"/>
      <c r="F21" s="15"/>
      <c r="G21" s="15"/>
      <c r="H21" s="15"/>
      <c r="I21" s="15"/>
    </row>
    <row r="22" spans="1:9" s="28" customFormat="1" ht="21">
      <c r="A22" s="15"/>
      <c r="B22" s="15"/>
      <c r="C22" s="15"/>
      <c r="D22" s="15"/>
      <c r="E22" s="15"/>
      <c r="F22" s="15"/>
      <c r="G22" s="15"/>
      <c r="H22" s="15"/>
      <c r="I22" s="15"/>
    </row>
    <row r="23" spans="1:9" s="28" customFormat="1" ht="21">
      <c r="A23" s="15"/>
      <c r="B23" s="15"/>
      <c r="C23" s="15"/>
      <c r="D23" s="15"/>
      <c r="E23" s="15"/>
      <c r="F23" s="15"/>
      <c r="G23" s="15"/>
      <c r="H23" s="15"/>
      <c r="I23" s="15"/>
    </row>
    <row r="24" spans="1:9" s="28" customFormat="1" ht="21">
      <c r="A24" s="15"/>
      <c r="B24" s="15"/>
      <c r="C24" s="15"/>
      <c r="D24" s="15"/>
      <c r="E24" s="15"/>
      <c r="F24" s="15"/>
      <c r="G24" s="15"/>
      <c r="H24" s="15"/>
      <c r="I24" s="15"/>
    </row>
    <row r="25" spans="1:9" s="28" customFormat="1" ht="21">
      <c r="A25" s="15"/>
      <c r="B25" s="15"/>
      <c r="C25" s="15"/>
      <c r="D25" s="15"/>
      <c r="E25" s="15"/>
      <c r="F25" s="15"/>
      <c r="G25" s="15"/>
      <c r="H25" s="15"/>
      <c r="I25" s="15"/>
    </row>
    <row r="26" spans="1:9" s="28" customFormat="1" ht="21">
      <c r="A26" s="15"/>
      <c r="B26" s="15"/>
      <c r="C26" s="15"/>
      <c r="D26" s="15"/>
      <c r="E26" s="15"/>
      <c r="F26" s="15"/>
      <c r="G26" s="15"/>
      <c r="H26" s="15"/>
      <c r="I26" s="15"/>
    </row>
    <row r="27" spans="1:9" s="28" customFormat="1" ht="21">
      <c r="A27" s="15"/>
      <c r="B27" s="15"/>
      <c r="C27" s="15"/>
      <c r="D27" s="15"/>
      <c r="E27" s="15"/>
      <c r="F27" s="15"/>
      <c r="G27" s="15"/>
      <c r="H27" s="15"/>
      <c r="I27" s="15"/>
    </row>
    <row r="28" spans="1:9" s="28" customFormat="1" ht="21">
      <c r="A28" s="15"/>
      <c r="B28" s="15"/>
      <c r="C28" s="15"/>
      <c r="D28" s="15"/>
      <c r="E28" s="15"/>
      <c r="F28" s="15"/>
      <c r="G28" s="15"/>
      <c r="H28" s="15"/>
      <c r="I28" s="15"/>
    </row>
    <row r="29" spans="1:9" s="28" customFormat="1" ht="21">
      <c r="A29" s="15"/>
      <c r="B29" s="15"/>
      <c r="C29" s="15"/>
      <c r="D29" s="15"/>
      <c r="E29" s="15"/>
      <c r="F29" s="15"/>
      <c r="G29" s="15"/>
      <c r="H29" s="15"/>
      <c r="I29" s="15"/>
    </row>
    <row r="30" spans="1:9" s="28" customFormat="1" ht="21">
      <c r="A30" s="15"/>
      <c r="B30" s="15"/>
      <c r="C30" s="15"/>
      <c r="D30" s="15"/>
      <c r="E30" s="15"/>
      <c r="F30" s="15"/>
      <c r="G30" s="15"/>
      <c r="H30" s="15"/>
      <c r="I30" s="15"/>
    </row>
    <row r="31" spans="1:9" s="28" customFormat="1" ht="21">
      <c r="A31" s="15"/>
      <c r="B31" s="15"/>
      <c r="C31" s="15"/>
      <c r="D31" s="15"/>
      <c r="E31" s="15"/>
      <c r="F31" s="15"/>
      <c r="G31" s="15"/>
      <c r="H31" s="15"/>
      <c r="I31" s="15"/>
    </row>
    <row r="32" spans="1:9" s="63" customFormat="1" ht="21">
      <c r="A32" s="15"/>
      <c r="B32" s="15"/>
      <c r="C32" s="15"/>
      <c r="D32" s="15"/>
      <c r="E32" s="15"/>
      <c r="F32" s="15"/>
      <c r="G32" s="15"/>
      <c r="H32" s="15"/>
      <c r="I32" s="15"/>
    </row>
    <row r="33" spans="1:9" s="63" customFormat="1" ht="21">
      <c r="A33" s="15"/>
      <c r="B33" s="15"/>
      <c r="C33" s="15"/>
      <c r="D33" s="15"/>
      <c r="E33" s="15"/>
      <c r="F33" s="15"/>
      <c r="G33" s="15"/>
      <c r="H33" s="15"/>
      <c r="I33" s="15"/>
    </row>
    <row r="34" spans="1:9" s="63" customFormat="1" ht="21">
      <c r="A34" s="15"/>
      <c r="B34" s="15"/>
      <c r="C34" s="15"/>
      <c r="D34" s="15"/>
      <c r="E34" s="15"/>
      <c r="F34" s="15"/>
      <c r="G34" s="15"/>
      <c r="H34" s="15"/>
      <c r="I34" s="15"/>
    </row>
    <row r="35" spans="1:9" s="63" customFormat="1" ht="21">
      <c r="A35" s="15"/>
      <c r="B35" s="15"/>
      <c r="C35" s="15"/>
      <c r="D35" s="15"/>
      <c r="E35" s="15"/>
      <c r="F35" s="15"/>
      <c r="G35" s="15"/>
      <c r="H35" s="15"/>
      <c r="I35" s="15"/>
    </row>
    <row r="36" spans="1:9" s="63" customFormat="1" ht="21">
      <c r="A36" s="15"/>
      <c r="B36" s="15"/>
      <c r="C36" s="15"/>
      <c r="D36" s="15"/>
      <c r="E36" s="15"/>
      <c r="F36" s="15"/>
      <c r="G36" s="15"/>
      <c r="H36" s="15"/>
      <c r="I36" s="15"/>
    </row>
    <row r="37" spans="1:9" s="63" customFormat="1" ht="21">
      <c r="A37" s="15"/>
      <c r="B37" s="15"/>
      <c r="C37" s="15"/>
      <c r="D37" s="15"/>
      <c r="E37" s="15"/>
      <c r="F37" s="15"/>
      <c r="G37" s="15"/>
      <c r="H37" s="15"/>
      <c r="I37" s="15"/>
    </row>
    <row r="38" spans="1:9" s="63" customFormat="1" ht="21">
      <c r="A38" s="15"/>
      <c r="B38" s="15"/>
      <c r="C38" s="15"/>
      <c r="D38" s="15"/>
      <c r="E38" s="15"/>
      <c r="F38" s="15"/>
      <c r="G38" s="15"/>
      <c r="H38" s="15"/>
      <c r="I38" s="15"/>
    </row>
    <row r="39" spans="1:9" s="63" customFormat="1" ht="21">
      <c r="A39" s="15"/>
      <c r="B39" s="15"/>
      <c r="C39" s="15"/>
      <c r="D39" s="15"/>
      <c r="E39" s="15"/>
      <c r="F39" s="15"/>
      <c r="G39" s="15"/>
      <c r="H39" s="15"/>
      <c r="I39" s="15"/>
    </row>
    <row r="40" spans="1:9" s="63" customFormat="1" ht="21">
      <c r="A40" s="15"/>
      <c r="B40" s="15"/>
      <c r="C40" s="15"/>
      <c r="D40" s="15"/>
      <c r="E40" s="15"/>
      <c r="F40" s="15"/>
      <c r="G40" s="15"/>
      <c r="H40" s="15"/>
      <c r="I40" s="15"/>
    </row>
    <row r="41" spans="1:9" s="63" customFormat="1" ht="21">
      <c r="A41" s="15"/>
      <c r="B41" s="15"/>
      <c r="C41" s="15"/>
      <c r="D41" s="15"/>
      <c r="E41" s="15"/>
      <c r="F41" s="15"/>
      <c r="G41" s="15"/>
      <c r="H41" s="15"/>
      <c r="I41" s="15"/>
    </row>
    <row r="42" spans="1:9" s="63" customFormat="1" ht="21">
      <c r="A42" s="15"/>
      <c r="B42" s="15"/>
      <c r="C42" s="15"/>
      <c r="D42" s="15"/>
      <c r="E42" s="15"/>
      <c r="F42" s="15"/>
      <c r="G42" s="15"/>
      <c r="H42" s="15"/>
      <c r="I42" s="15"/>
    </row>
    <row r="43" spans="1:9" s="63" customFormat="1" ht="21">
      <c r="A43" s="15"/>
      <c r="B43" s="15"/>
      <c r="C43" s="15"/>
      <c r="D43" s="15"/>
      <c r="E43" s="15"/>
      <c r="F43" s="15"/>
      <c r="G43" s="15"/>
      <c r="H43" s="15"/>
      <c r="I43" s="15"/>
    </row>
    <row r="44" spans="1:9" s="63" customFormat="1" ht="21">
      <c r="A44" s="15"/>
      <c r="B44" s="15"/>
      <c r="C44" s="15"/>
      <c r="D44" s="15"/>
      <c r="E44" s="15"/>
      <c r="F44" s="15"/>
      <c r="G44" s="15"/>
      <c r="H44" s="15"/>
      <c r="I44" s="15"/>
    </row>
    <row r="45" spans="1:9" s="63" customFormat="1" ht="21">
      <c r="A45" s="15"/>
      <c r="B45" s="15"/>
      <c r="C45" s="15"/>
      <c r="D45" s="15"/>
      <c r="E45" s="15"/>
      <c r="F45" s="15"/>
      <c r="G45" s="15"/>
      <c r="H45" s="15"/>
      <c r="I45" s="15"/>
    </row>
    <row r="46" spans="1:9" s="63" customFormat="1" ht="21">
      <c r="A46" s="15"/>
      <c r="B46" s="15"/>
      <c r="C46" s="15"/>
      <c r="D46" s="15"/>
      <c r="E46" s="15"/>
      <c r="F46" s="15"/>
      <c r="G46" s="15"/>
      <c r="H46" s="15"/>
      <c r="I46" s="15"/>
    </row>
    <row r="47" spans="1:9" s="63" customFormat="1" ht="21">
      <c r="A47" s="15"/>
      <c r="B47" s="15"/>
      <c r="C47" s="15"/>
      <c r="D47" s="15"/>
      <c r="E47" s="15"/>
      <c r="F47" s="15"/>
      <c r="G47" s="15"/>
      <c r="H47" s="15"/>
      <c r="I47" s="15"/>
    </row>
    <row r="48" spans="1:9" s="63" customFormat="1" ht="21">
      <c r="A48" s="15"/>
      <c r="B48" s="15"/>
      <c r="C48" s="15"/>
      <c r="D48" s="15"/>
      <c r="E48" s="15"/>
      <c r="F48" s="15"/>
      <c r="G48" s="15"/>
      <c r="H48" s="15"/>
      <c r="I48" s="15"/>
    </row>
    <row r="49" spans="1:9" s="63" customFormat="1" ht="21">
      <c r="A49" s="15"/>
      <c r="B49" s="15"/>
      <c r="C49" s="15"/>
      <c r="D49" s="15"/>
      <c r="E49" s="15"/>
      <c r="F49" s="15"/>
      <c r="G49" s="15"/>
      <c r="H49" s="15"/>
      <c r="I49" s="15"/>
    </row>
    <row r="50" spans="1:9" s="63" customFormat="1" ht="21">
      <c r="A50" s="15"/>
      <c r="B50" s="15"/>
      <c r="C50" s="15"/>
      <c r="D50" s="15"/>
      <c r="E50" s="15"/>
      <c r="F50" s="15"/>
      <c r="G50" s="15"/>
      <c r="H50" s="15"/>
      <c r="I50" s="15"/>
    </row>
    <row r="51" spans="1:9" s="63" customFormat="1" ht="21">
      <c r="A51" s="15"/>
      <c r="B51" s="15"/>
      <c r="C51" s="15"/>
      <c r="D51" s="15"/>
      <c r="E51" s="15"/>
      <c r="F51" s="15"/>
      <c r="G51" s="15"/>
      <c r="H51" s="15"/>
      <c r="I51" s="15"/>
    </row>
    <row r="52" spans="1:9" s="63" customFormat="1" ht="21">
      <c r="A52" s="15"/>
      <c r="B52" s="15"/>
      <c r="C52" s="15"/>
      <c r="D52" s="15"/>
      <c r="E52" s="15"/>
      <c r="F52" s="15"/>
      <c r="G52" s="15"/>
      <c r="H52" s="15"/>
      <c r="I52" s="15"/>
    </row>
    <row r="53" spans="1:9" s="63" customFormat="1" ht="21">
      <c r="A53" s="15"/>
      <c r="B53" s="15"/>
      <c r="C53" s="15"/>
      <c r="D53" s="15"/>
      <c r="E53" s="15"/>
      <c r="F53" s="15"/>
      <c r="G53" s="15"/>
      <c r="H53" s="15"/>
      <c r="I53" s="15"/>
    </row>
    <row r="54" spans="1:9" s="63" customFormat="1" ht="21">
      <c r="A54" s="15"/>
      <c r="B54" s="15"/>
      <c r="C54" s="15"/>
      <c r="D54" s="15"/>
      <c r="E54" s="15"/>
      <c r="F54" s="15"/>
      <c r="G54" s="15"/>
      <c r="H54" s="15"/>
      <c r="I54" s="15"/>
    </row>
    <row r="55" spans="1:9" s="63" customFormat="1" ht="21">
      <c r="A55" s="15"/>
      <c r="B55" s="15"/>
      <c r="C55" s="15"/>
      <c r="D55" s="15"/>
      <c r="E55" s="15"/>
      <c r="F55" s="15"/>
      <c r="G55" s="15"/>
      <c r="H55" s="15"/>
      <c r="I55" s="15"/>
    </row>
    <row r="56" spans="1:9" s="63" customFormat="1" ht="21">
      <c r="A56" s="15"/>
      <c r="B56" s="15"/>
      <c r="C56" s="15"/>
      <c r="D56" s="15"/>
      <c r="E56" s="15"/>
      <c r="F56" s="15"/>
      <c r="G56" s="15"/>
      <c r="H56" s="15"/>
      <c r="I56" s="15"/>
    </row>
    <row r="57" spans="1:9" s="63" customFormat="1" ht="21">
      <c r="A57" s="15"/>
      <c r="B57" s="15"/>
      <c r="C57" s="15"/>
      <c r="D57" s="15"/>
      <c r="E57" s="15"/>
      <c r="F57" s="15"/>
      <c r="G57" s="15"/>
      <c r="H57" s="15"/>
      <c r="I57" s="15"/>
    </row>
    <row r="58" spans="1:9" s="63" customFormat="1" ht="21">
      <c r="A58" s="15"/>
      <c r="B58" s="15"/>
      <c r="C58" s="15"/>
      <c r="D58" s="15"/>
      <c r="E58" s="15"/>
      <c r="F58" s="15"/>
      <c r="G58" s="15"/>
      <c r="H58" s="15"/>
      <c r="I58" s="15"/>
    </row>
    <row r="59" spans="1:9" s="63" customFormat="1" ht="21">
      <c r="A59" s="15"/>
      <c r="B59" s="15"/>
      <c r="C59" s="15"/>
      <c r="D59" s="15"/>
      <c r="E59" s="15"/>
      <c r="F59" s="15"/>
      <c r="G59" s="15"/>
      <c r="H59" s="15"/>
      <c r="I59" s="15"/>
    </row>
    <row r="60" spans="1:9" s="63" customFormat="1" ht="21">
      <c r="A60" s="15"/>
      <c r="B60" s="15"/>
      <c r="C60" s="15"/>
      <c r="D60" s="15"/>
      <c r="E60" s="15"/>
      <c r="F60" s="15"/>
      <c r="G60" s="15"/>
      <c r="H60" s="15"/>
      <c r="I60" s="15"/>
    </row>
    <row r="61" spans="1:9" s="66" customFormat="1" ht="21">
      <c r="A61" s="15"/>
      <c r="B61" s="15"/>
      <c r="C61" s="15"/>
      <c r="D61" s="15"/>
      <c r="E61" s="15"/>
      <c r="F61" s="15"/>
      <c r="G61" s="15"/>
      <c r="H61" s="15"/>
      <c r="I61" s="15"/>
    </row>
    <row r="62" spans="1:9" s="66" customFormat="1" ht="21">
      <c r="A62" s="15"/>
      <c r="B62" s="15"/>
      <c r="C62" s="15"/>
      <c r="D62" s="15"/>
      <c r="E62" s="15"/>
      <c r="F62" s="15"/>
      <c r="G62" s="15"/>
      <c r="H62" s="15"/>
      <c r="I62" s="15"/>
    </row>
    <row r="63" spans="1:9" s="66" customFormat="1" ht="21">
      <c r="A63" s="15"/>
      <c r="B63" s="15"/>
      <c r="C63" s="15"/>
      <c r="D63" s="15"/>
      <c r="E63" s="15"/>
      <c r="F63" s="15"/>
      <c r="G63" s="15"/>
      <c r="H63" s="15"/>
      <c r="I63" s="15"/>
    </row>
    <row r="64" spans="1:9" s="66" customFormat="1" ht="21">
      <c r="A64" s="15"/>
      <c r="B64" s="15"/>
      <c r="C64" s="15"/>
      <c r="D64" s="15"/>
      <c r="E64" s="15"/>
      <c r="F64" s="15"/>
      <c r="G64" s="15"/>
      <c r="H64" s="15"/>
      <c r="I64" s="15"/>
    </row>
    <row r="65" spans="1:9" s="66" customFormat="1" ht="21">
      <c r="A65" s="15"/>
      <c r="B65" s="15"/>
      <c r="C65" s="15"/>
      <c r="D65" s="15"/>
      <c r="E65" s="15"/>
      <c r="F65" s="15"/>
      <c r="G65" s="15"/>
      <c r="H65" s="15"/>
      <c r="I65" s="15"/>
    </row>
    <row r="66" spans="1:9" s="66" customFormat="1" ht="21">
      <c r="A66" s="15"/>
      <c r="B66" s="15"/>
      <c r="C66" s="15"/>
      <c r="D66" s="15"/>
      <c r="E66" s="15"/>
      <c r="F66" s="15"/>
      <c r="G66" s="15"/>
      <c r="H66" s="15"/>
      <c r="I66" s="15"/>
    </row>
    <row r="67" spans="1:9" s="66" customFormat="1" ht="21">
      <c r="A67" s="15"/>
      <c r="B67" s="15"/>
      <c r="C67" s="15"/>
      <c r="D67" s="15"/>
      <c r="E67" s="15"/>
      <c r="F67" s="15"/>
      <c r="G67" s="15"/>
      <c r="H67" s="15"/>
      <c r="I67" s="15"/>
    </row>
    <row r="68" spans="1:9" s="66" customFormat="1" ht="21">
      <c r="A68" s="15"/>
      <c r="B68" s="15"/>
      <c r="C68" s="15"/>
      <c r="D68" s="15"/>
      <c r="E68" s="15"/>
      <c r="F68" s="15"/>
      <c r="G68" s="15"/>
      <c r="H68" s="15"/>
      <c r="I68" s="15"/>
    </row>
    <row r="69" spans="1:9" s="66" customFormat="1" ht="21">
      <c r="A69" s="15"/>
      <c r="B69" s="15"/>
      <c r="C69" s="15"/>
      <c r="D69" s="15"/>
      <c r="E69" s="15"/>
      <c r="F69" s="15"/>
      <c r="G69" s="15"/>
      <c r="H69" s="15"/>
      <c r="I69" s="15"/>
    </row>
    <row r="70" spans="1:9" s="66" customFormat="1" ht="21">
      <c r="A70" s="15"/>
      <c r="B70" s="15"/>
      <c r="C70" s="15"/>
      <c r="D70" s="15"/>
      <c r="E70" s="15"/>
      <c r="F70" s="15"/>
      <c r="G70" s="15"/>
      <c r="H70" s="15"/>
      <c r="I70" s="15"/>
    </row>
    <row r="71" spans="1:9" s="66" customFormat="1" ht="21">
      <c r="A71" s="15"/>
      <c r="B71" s="15"/>
      <c r="C71" s="15"/>
      <c r="D71" s="15"/>
      <c r="E71" s="15"/>
      <c r="F71" s="15"/>
      <c r="G71" s="15"/>
      <c r="H71" s="15"/>
      <c r="I71" s="15"/>
    </row>
    <row r="72" spans="1:9" s="66" customFormat="1" ht="21">
      <c r="A72" s="15"/>
      <c r="B72" s="15"/>
      <c r="C72" s="15"/>
      <c r="D72" s="15"/>
      <c r="E72" s="15"/>
      <c r="F72" s="15"/>
      <c r="G72" s="15"/>
      <c r="H72" s="15"/>
      <c r="I72" s="15"/>
    </row>
    <row r="73" spans="1:9" s="66" customFormat="1" ht="21">
      <c r="A73" s="15"/>
      <c r="B73" s="15"/>
      <c r="C73" s="15"/>
      <c r="D73" s="15"/>
      <c r="E73" s="15"/>
      <c r="F73" s="15"/>
      <c r="G73" s="15"/>
      <c r="H73" s="15"/>
      <c r="I73" s="15"/>
    </row>
    <row r="74" spans="1:9" s="66" customFormat="1" ht="21">
      <c r="A74" s="15"/>
      <c r="B74" s="15"/>
      <c r="C74" s="15"/>
      <c r="D74" s="15"/>
      <c r="E74" s="15"/>
      <c r="F74" s="15"/>
      <c r="G74" s="15"/>
      <c r="H74" s="15"/>
      <c r="I74" s="15"/>
    </row>
    <row r="75" spans="1:9" s="66" customFormat="1" ht="21">
      <c r="A75" s="15"/>
      <c r="B75" s="15"/>
      <c r="C75" s="15"/>
      <c r="D75" s="15"/>
      <c r="E75" s="15"/>
      <c r="F75" s="15"/>
      <c r="G75" s="15"/>
      <c r="H75" s="15"/>
      <c r="I75" s="15"/>
    </row>
    <row r="76" spans="1:9" s="66" customFormat="1" ht="21">
      <c r="A76" s="15"/>
      <c r="B76" s="15"/>
      <c r="C76" s="15"/>
      <c r="D76" s="15"/>
      <c r="E76" s="15"/>
      <c r="F76" s="15"/>
      <c r="G76" s="15"/>
      <c r="H76" s="15"/>
      <c r="I76" s="15"/>
    </row>
    <row r="77" spans="1:9" s="66" customFormat="1" ht="21">
      <c r="A77" s="15"/>
      <c r="B77" s="15"/>
      <c r="C77" s="15"/>
      <c r="D77" s="15"/>
      <c r="E77" s="15"/>
      <c r="F77" s="15"/>
      <c r="G77" s="15"/>
      <c r="H77" s="15"/>
      <c r="I77" s="15"/>
    </row>
    <row r="78" spans="1:9" s="66" customFormat="1" ht="21">
      <c r="A78" s="15"/>
      <c r="B78" s="15"/>
      <c r="C78" s="15"/>
      <c r="D78" s="15"/>
      <c r="E78" s="15"/>
      <c r="F78" s="15"/>
      <c r="G78" s="15"/>
      <c r="H78" s="15"/>
      <c r="I78" s="15"/>
    </row>
    <row r="79" spans="1:9" s="66" customFormat="1" ht="21">
      <c r="A79" s="15"/>
      <c r="B79" s="15"/>
      <c r="C79" s="15"/>
      <c r="D79" s="15"/>
      <c r="E79" s="15"/>
      <c r="F79" s="15"/>
      <c r="G79" s="15"/>
      <c r="H79" s="15"/>
      <c r="I79" s="15"/>
    </row>
    <row r="80" spans="1:9" s="66" customFormat="1" ht="21">
      <c r="A80" s="15"/>
      <c r="B80" s="15"/>
      <c r="C80" s="15"/>
      <c r="D80" s="15"/>
      <c r="E80" s="15"/>
      <c r="F80" s="15"/>
      <c r="G80" s="15"/>
      <c r="H80" s="15"/>
      <c r="I80" s="15"/>
    </row>
    <row r="81" spans="1:9" s="66" customFormat="1" ht="21">
      <c r="A81" s="15"/>
      <c r="B81" s="15"/>
      <c r="C81" s="15"/>
      <c r="D81" s="15"/>
      <c r="E81" s="15"/>
      <c r="F81" s="15"/>
      <c r="G81" s="15"/>
      <c r="H81" s="15"/>
      <c r="I81" s="15"/>
    </row>
    <row r="82" spans="1:9" s="66" customFormat="1" ht="21">
      <c r="A82" s="15"/>
      <c r="B82" s="15"/>
      <c r="C82" s="15"/>
      <c r="D82" s="15"/>
      <c r="E82" s="15"/>
      <c r="F82" s="15"/>
      <c r="G82" s="15"/>
      <c r="H82" s="15"/>
      <c r="I82" s="15"/>
    </row>
    <row r="83" spans="1:9" s="66" customFormat="1" ht="21">
      <c r="A83" s="15"/>
      <c r="B83" s="15"/>
      <c r="C83" s="15"/>
      <c r="D83" s="15"/>
      <c r="E83" s="15"/>
      <c r="F83" s="15"/>
      <c r="G83" s="15"/>
      <c r="H83" s="15"/>
      <c r="I83" s="15"/>
    </row>
    <row r="84" spans="1:9" s="66" customFormat="1" ht="21">
      <c r="A84" s="15"/>
      <c r="B84" s="15"/>
      <c r="C84" s="15"/>
      <c r="D84" s="15"/>
      <c r="E84" s="15"/>
      <c r="F84" s="15"/>
      <c r="G84" s="15"/>
      <c r="H84" s="15"/>
      <c r="I84" s="15"/>
    </row>
    <row r="85" spans="1:9" s="66" customFormat="1" ht="21">
      <c r="A85" s="15"/>
      <c r="B85" s="15"/>
      <c r="C85" s="15"/>
      <c r="D85" s="15"/>
      <c r="E85" s="15"/>
      <c r="F85" s="15"/>
      <c r="G85" s="15"/>
      <c r="H85" s="15"/>
      <c r="I85" s="15"/>
    </row>
    <row r="86" spans="1:9" s="66" customFormat="1" ht="21">
      <c r="A86" s="15"/>
      <c r="B86" s="15"/>
      <c r="C86" s="15"/>
      <c r="D86" s="15"/>
      <c r="E86" s="15"/>
      <c r="F86" s="15"/>
      <c r="G86" s="15"/>
      <c r="H86" s="15"/>
      <c r="I86" s="15"/>
    </row>
    <row r="87" spans="1:9" s="66" customFormat="1" ht="21">
      <c r="A87" s="15"/>
      <c r="B87" s="15"/>
      <c r="C87" s="15"/>
      <c r="D87" s="15"/>
      <c r="E87" s="15"/>
      <c r="F87" s="15"/>
      <c r="G87" s="15"/>
      <c r="H87" s="15"/>
      <c r="I87" s="15"/>
    </row>
    <row r="88" spans="1:9" s="66" customFormat="1" ht="21">
      <c r="A88" s="15"/>
      <c r="B88" s="15"/>
      <c r="C88" s="15"/>
      <c r="D88" s="15"/>
      <c r="E88" s="15"/>
      <c r="F88" s="15"/>
      <c r="G88" s="15"/>
      <c r="H88" s="15"/>
      <c r="I88" s="15"/>
    </row>
    <row r="89" spans="1:9" s="66" customFormat="1" ht="21">
      <c r="A89" s="15"/>
      <c r="B89" s="15"/>
      <c r="C89" s="15"/>
      <c r="D89" s="15"/>
      <c r="E89" s="15"/>
      <c r="F89" s="15"/>
      <c r="G89" s="15"/>
      <c r="H89" s="15"/>
      <c r="I89" s="15"/>
    </row>
    <row r="90" spans="1:9" s="66" customFormat="1" ht="21">
      <c r="A90" s="15"/>
      <c r="B90" s="15"/>
      <c r="C90" s="15"/>
      <c r="D90" s="15"/>
      <c r="E90" s="15"/>
      <c r="F90" s="15"/>
      <c r="G90" s="15"/>
      <c r="H90" s="15"/>
      <c r="I90" s="15"/>
    </row>
    <row r="91" spans="1:9" s="66" customFormat="1" ht="21">
      <c r="A91" s="15"/>
      <c r="B91" s="15"/>
      <c r="C91" s="15"/>
      <c r="D91" s="15"/>
      <c r="E91" s="15"/>
      <c r="F91" s="15"/>
      <c r="G91" s="15"/>
      <c r="H91" s="15"/>
      <c r="I91" s="15"/>
    </row>
    <row r="92" spans="1:9" s="84" customFormat="1" ht="21">
      <c r="A92" s="15"/>
      <c r="B92" s="15"/>
      <c r="C92" s="15"/>
      <c r="D92" s="15"/>
      <c r="E92" s="15"/>
      <c r="F92" s="15"/>
      <c r="G92" s="15"/>
      <c r="H92" s="15"/>
      <c r="I92" s="15"/>
    </row>
    <row r="93" spans="1:9" s="84" customFormat="1" ht="21">
      <c r="A93" s="15"/>
      <c r="B93" s="15"/>
      <c r="C93" s="15"/>
      <c r="D93" s="15"/>
      <c r="E93" s="15"/>
      <c r="F93" s="15"/>
      <c r="G93" s="15"/>
      <c r="H93" s="15"/>
      <c r="I93" s="15"/>
    </row>
    <row r="94" spans="1:9" s="84" customFormat="1" ht="21">
      <c r="A94" s="15"/>
      <c r="B94" s="15"/>
      <c r="C94" s="15"/>
      <c r="D94" s="15"/>
      <c r="E94" s="15"/>
      <c r="F94" s="15"/>
      <c r="G94" s="15"/>
      <c r="H94" s="15"/>
      <c r="I94" s="15"/>
    </row>
    <row r="95" spans="1:9" s="84" customFormat="1" ht="21">
      <c r="A95" s="15"/>
      <c r="B95" s="15"/>
      <c r="C95" s="15"/>
      <c r="D95" s="15"/>
      <c r="E95" s="15"/>
      <c r="F95" s="15"/>
      <c r="G95" s="15"/>
      <c r="H95" s="15"/>
      <c r="I95" s="15"/>
    </row>
    <row r="96" spans="1:9" s="84" customFormat="1" ht="21">
      <c r="A96" s="15"/>
      <c r="B96" s="15"/>
      <c r="C96" s="15"/>
      <c r="D96" s="15"/>
      <c r="E96" s="15"/>
      <c r="F96" s="15"/>
      <c r="G96" s="15"/>
      <c r="H96" s="15"/>
      <c r="I96" s="15"/>
    </row>
    <row r="97" spans="1:9" s="84" customFormat="1" ht="21">
      <c r="A97" s="15"/>
      <c r="B97" s="15"/>
      <c r="C97" s="15"/>
      <c r="D97" s="15"/>
      <c r="E97" s="15"/>
      <c r="F97" s="15"/>
      <c r="G97" s="15"/>
      <c r="H97" s="15"/>
      <c r="I97" s="15"/>
    </row>
    <row r="98" spans="1:9" s="84" customFormat="1" ht="21">
      <c r="A98" s="15"/>
      <c r="B98" s="15"/>
      <c r="C98" s="15"/>
      <c r="D98" s="15"/>
      <c r="E98" s="15"/>
      <c r="F98" s="15"/>
      <c r="G98" s="15"/>
      <c r="H98" s="15"/>
      <c r="I98" s="15"/>
    </row>
    <row r="99" spans="1:9" s="84" customFormat="1" ht="21">
      <c r="A99" s="15"/>
      <c r="B99" s="15"/>
      <c r="C99" s="15"/>
      <c r="D99" s="15"/>
      <c r="E99" s="15"/>
      <c r="F99" s="15"/>
      <c r="G99" s="15"/>
      <c r="H99" s="15"/>
      <c r="I99" s="15"/>
    </row>
    <row r="100" spans="1:9" s="84" customFormat="1" ht="21">
      <c r="A100" s="15"/>
      <c r="B100" s="15"/>
      <c r="C100" s="15"/>
      <c r="D100" s="15"/>
      <c r="E100" s="15"/>
      <c r="F100" s="15"/>
      <c r="G100" s="15"/>
      <c r="H100" s="15"/>
      <c r="I100" s="15"/>
    </row>
    <row r="101" spans="1:9" s="84" customFormat="1" ht="21">
      <c r="A101" s="15"/>
      <c r="B101" s="15"/>
      <c r="C101" s="15"/>
      <c r="D101" s="15"/>
      <c r="E101" s="15"/>
      <c r="F101" s="15"/>
      <c r="G101" s="15"/>
      <c r="H101" s="15"/>
      <c r="I101" s="15"/>
    </row>
    <row r="102" spans="1:9" s="84" customFormat="1" ht="21">
      <c r="A102" s="15"/>
      <c r="B102" s="15"/>
      <c r="C102" s="15"/>
      <c r="D102" s="15"/>
      <c r="E102" s="15"/>
      <c r="F102" s="15"/>
      <c r="G102" s="15"/>
      <c r="H102" s="15"/>
      <c r="I102" s="15"/>
    </row>
    <row r="103" spans="1:9" s="84" customFormat="1" ht="21">
      <c r="A103" s="15"/>
      <c r="B103" s="15"/>
      <c r="C103" s="15"/>
      <c r="D103" s="15"/>
      <c r="E103" s="15"/>
      <c r="F103" s="15"/>
      <c r="G103" s="15"/>
      <c r="H103" s="15"/>
      <c r="I103" s="15"/>
    </row>
    <row r="104" spans="1:9" s="84" customFormat="1" ht="21">
      <c r="A104" s="15"/>
      <c r="B104" s="15"/>
      <c r="C104" s="15"/>
      <c r="D104" s="15"/>
      <c r="E104" s="15"/>
      <c r="F104" s="15"/>
      <c r="G104" s="15"/>
      <c r="H104" s="15"/>
      <c r="I104" s="15"/>
    </row>
    <row r="105" spans="1:9" s="84" customFormat="1" ht="21">
      <c r="A105" s="15"/>
      <c r="B105" s="15"/>
      <c r="C105" s="15"/>
      <c r="D105" s="15"/>
      <c r="E105" s="15"/>
      <c r="F105" s="15"/>
      <c r="G105" s="15"/>
      <c r="H105" s="15"/>
      <c r="I105" s="15"/>
    </row>
    <row r="106" spans="1:9" s="84" customFormat="1" ht="21">
      <c r="A106" s="15"/>
      <c r="B106" s="15"/>
      <c r="C106" s="15"/>
      <c r="D106" s="15"/>
      <c r="E106" s="15"/>
      <c r="F106" s="15"/>
      <c r="G106" s="15"/>
      <c r="H106" s="15"/>
      <c r="I106" s="15"/>
    </row>
    <row r="107" spans="1:9" s="84" customFormat="1" ht="21">
      <c r="A107" s="15"/>
      <c r="B107" s="15"/>
      <c r="C107" s="15"/>
      <c r="D107" s="15"/>
      <c r="E107" s="15"/>
      <c r="F107" s="15"/>
      <c r="G107" s="15"/>
      <c r="H107" s="15"/>
      <c r="I107" s="15"/>
    </row>
    <row r="108" spans="1:9" s="84" customFormat="1" ht="21">
      <c r="A108" s="15"/>
      <c r="B108" s="15"/>
      <c r="C108" s="15"/>
      <c r="D108" s="15"/>
      <c r="E108" s="15"/>
      <c r="F108" s="15"/>
      <c r="G108" s="15"/>
      <c r="H108" s="15"/>
      <c r="I108" s="15"/>
    </row>
    <row r="109" spans="1:9" s="84" customFormat="1" ht="21">
      <c r="A109" s="15"/>
      <c r="B109" s="15"/>
      <c r="C109" s="15"/>
      <c r="D109" s="15"/>
      <c r="E109" s="15"/>
      <c r="F109" s="15"/>
      <c r="G109" s="15"/>
      <c r="H109" s="15"/>
      <c r="I109" s="15"/>
    </row>
    <row r="110" spans="1:9" s="84" customFormat="1" ht="21">
      <c r="A110" s="15"/>
      <c r="B110" s="15"/>
      <c r="C110" s="15"/>
      <c r="D110" s="15"/>
      <c r="E110" s="15"/>
      <c r="F110" s="15"/>
      <c r="G110" s="15"/>
      <c r="H110" s="15"/>
      <c r="I110" s="15"/>
    </row>
    <row r="111" spans="1:9" s="84" customFormat="1" ht="21">
      <c r="A111" s="15"/>
      <c r="B111" s="15"/>
      <c r="C111" s="15"/>
      <c r="D111" s="15"/>
      <c r="E111" s="15"/>
      <c r="F111" s="15"/>
      <c r="G111" s="15"/>
      <c r="H111" s="15"/>
      <c r="I111" s="15"/>
    </row>
    <row r="112" spans="1:9" s="84" customFormat="1" ht="21">
      <c r="A112" s="15"/>
      <c r="B112" s="15"/>
      <c r="C112" s="15"/>
      <c r="D112" s="15"/>
      <c r="E112" s="15"/>
      <c r="F112" s="15"/>
      <c r="G112" s="15"/>
      <c r="H112" s="15"/>
      <c r="I112" s="15"/>
    </row>
    <row r="113" spans="1:9" s="84" customFormat="1" ht="21">
      <c r="A113" s="15"/>
      <c r="B113" s="15"/>
      <c r="C113" s="15"/>
      <c r="D113" s="15"/>
      <c r="E113" s="15"/>
      <c r="F113" s="15"/>
      <c r="G113" s="15"/>
      <c r="H113" s="15"/>
      <c r="I113" s="15"/>
    </row>
    <row r="114" spans="1:9" s="84" customFormat="1" ht="21">
      <c r="A114" s="15"/>
      <c r="B114" s="15"/>
      <c r="C114" s="15"/>
      <c r="D114" s="15"/>
      <c r="E114" s="15"/>
      <c r="F114" s="15"/>
      <c r="G114" s="15"/>
      <c r="H114" s="15"/>
      <c r="I114" s="15"/>
    </row>
    <row r="115" spans="1:9" s="84" customFormat="1" ht="21">
      <c r="A115" s="15"/>
      <c r="B115" s="15"/>
      <c r="C115" s="15"/>
      <c r="D115" s="15"/>
      <c r="E115" s="15"/>
      <c r="F115" s="15"/>
      <c r="G115" s="15"/>
      <c r="H115" s="15"/>
      <c r="I115" s="15"/>
    </row>
    <row r="116" spans="1:9" s="84" customFormat="1" ht="21">
      <c r="A116" s="15"/>
      <c r="B116" s="15"/>
      <c r="C116" s="15"/>
      <c r="D116" s="15"/>
      <c r="E116" s="15"/>
      <c r="F116" s="15"/>
      <c r="G116" s="15"/>
      <c r="H116" s="15"/>
      <c r="I116" s="15"/>
    </row>
    <row r="117" spans="1:9" s="84" customFormat="1" ht="21">
      <c r="A117" s="15"/>
      <c r="B117" s="15"/>
      <c r="C117" s="15"/>
      <c r="D117" s="15"/>
      <c r="E117" s="15"/>
      <c r="F117" s="15"/>
      <c r="G117" s="15"/>
      <c r="H117" s="15"/>
      <c r="I117" s="15"/>
    </row>
    <row r="118" spans="1:9" s="85" customFormat="1" ht="21">
      <c r="A118" s="15"/>
      <c r="B118" s="15"/>
      <c r="C118" s="15"/>
      <c r="D118" s="15"/>
      <c r="E118" s="15"/>
      <c r="F118" s="15"/>
      <c r="G118" s="15"/>
      <c r="H118" s="15"/>
      <c r="I118" s="15"/>
    </row>
    <row r="119" spans="1:9" s="85" customFormat="1" ht="21">
      <c r="A119" s="15"/>
      <c r="B119" s="15"/>
      <c r="C119" s="15"/>
      <c r="D119" s="15"/>
      <c r="E119" s="15"/>
      <c r="F119" s="15"/>
      <c r="G119" s="15"/>
      <c r="H119" s="15"/>
      <c r="I119" s="15"/>
    </row>
    <row r="120" spans="1:9" s="85" customFormat="1" ht="21">
      <c r="A120" s="15"/>
      <c r="B120" s="15"/>
      <c r="C120" s="15"/>
      <c r="D120" s="15"/>
      <c r="E120" s="15"/>
      <c r="F120" s="15"/>
      <c r="G120" s="15"/>
      <c r="H120" s="15"/>
      <c r="I120" s="15"/>
    </row>
    <row r="121" spans="1:9" s="85" customFormat="1" ht="21">
      <c r="A121" s="15"/>
      <c r="B121" s="15"/>
      <c r="C121" s="15"/>
      <c r="D121" s="15"/>
      <c r="E121" s="15"/>
      <c r="F121" s="15"/>
      <c r="G121" s="15"/>
      <c r="H121" s="15"/>
      <c r="I121" s="15"/>
    </row>
    <row r="122" spans="1:9" s="85" customFormat="1" ht="21">
      <c r="A122" s="15"/>
      <c r="B122" s="15"/>
      <c r="C122" s="15"/>
      <c r="D122" s="15"/>
      <c r="E122" s="15"/>
      <c r="F122" s="15"/>
      <c r="G122" s="15"/>
      <c r="H122" s="15"/>
      <c r="I122" s="15"/>
    </row>
    <row r="123" spans="1:9" s="85" customFormat="1" ht="21">
      <c r="A123" s="15"/>
      <c r="B123" s="15"/>
      <c r="C123" s="15"/>
      <c r="D123" s="15"/>
      <c r="E123" s="15"/>
      <c r="F123" s="15"/>
      <c r="G123" s="15"/>
      <c r="H123" s="15"/>
      <c r="I123" s="15"/>
    </row>
    <row r="124" spans="1:9" s="85" customFormat="1" ht="21">
      <c r="A124" s="15"/>
      <c r="B124" s="15"/>
      <c r="C124" s="15"/>
      <c r="D124" s="15"/>
      <c r="E124" s="15"/>
      <c r="F124" s="15"/>
      <c r="G124" s="15"/>
      <c r="H124" s="15"/>
      <c r="I124" s="15"/>
    </row>
    <row r="125" spans="1:9" s="85" customFormat="1" ht="21">
      <c r="A125" s="15"/>
      <c r="B125" s="15"/>
      <c r="C125" s="15"/>
      <c r="D125" s="15"/>
      <c r="E125" s="15"/>
      <c r="F125" s="15"/>
      <c r="G125" s="15"/>
      <c r="H125" s="15"/>
      <c r="I125" s="15"/>
    </row>
    <row r="126" spans="1:9" s="85" customFormat="1" ht="21">
      <c r="A126" s="15"/>
      <c r="B126" s="15"/>
      <c r="C126" s="15"/>
      <c r="D126" s="15"/>
      <c r="E126" s="15"/>
      <c r="F126" s="15"/>
      <c r="G126" s="15"/>
      <c r="H126" s="15"/>
      <c r="I126" s="15"/>
    </row>
    <row r="127" spans="1:9" s="85" customFormat="1" ht="21">
      <c r="A127" s="15"/>
      <c r="B127" s="15"/>
      <c r="C127" s="15"/>
      <c r="D127" s="15"/>
      <c r="E127" s="15"/>
      <c r="F127" s="15"/>
      <c r="G127" s="15"/>
      <c r="H127" s="15"/>
      <c r="I127" s="15"/>
    </row>
    <row r="128" spans="1:9" s="85" customFormat="1" ht="21">
      <c r="A128" s="15"/>
      <c r="B128" s="15"/>
      <c r="C128" s="15"/>
      <c r="D128" s="15"/>
      <c r="E128" s="15"/>
      <c r="F128" s="15"/>
      <c r="G128" s="15"/>
      <c r="H128" s="15"/>
      <c r="I128" s="15"/>
    </row>
    <row r="129" spans="1:9" s="85" customFormat="1" ht="21">
      <c r="A129" s="15"/>
      <c r="B129" s="15"/>
      <c r="C129" s="15"/>
      <c r="D129" s="15"/>
      <c r="E129" s="15"/>
      <c r="F129" s="15"/>
      <c r="G129" s="15"/>
      <c r="H129" s="15"/>
      <c r="I129" s="15"/>
    </row>
    <row r="130" spans="1:9" s="85" customFormat="1" ht="21">
      <c r="A130" s="15"/>
      <c r="B130" s="15"/>
      <c r="C130" s="15"/>
      <c r="D130" s="15"/>
      <c r="E130" s="15"/>
      <c r="F130" s="15"/>
      <c r="G130" s="15"/>
      <c r="H130" s="15"/>
      <c r="I130" s="15"/>
    </row>
    <row r="131" spans="1:9" s="85" customFormat="1" ht="21">
      <c r="A131" s="15"/>
      <c r="B131" s="15"/>
      <c r="C131" s="15"/>
      <c r="D131" s="15"/>
      <c r="E131" s="15"/>
      <c r="F131" s="15"/>
      <c r="G131" s="15"/>
      <c r="H131" s="15"/>
      <c r="I131" s="15"/>
    </row>
    <row r="132" spans="1:9" s="85" customFormat="1" ht="21">
      <c r="A132" s="15"/>
      <c r="B132" s="15"/>
      <c r="C132" s="15"/>
      <c r="D132" s="15"/>
      <c r="E132" s="15"/>
      <c r="F132" s="15"/>
      <c r="G132" s="15"/>
      <c r="H132" s="15"/>
      <c r="I132" s="15"/>
    </row>
    <row r="133" spans="1:9" s="85" customFormat="1" ht="21">
      <c r="A133" s="15"/>
      <c r="B133" s="15"/>
      <c r="C133" s="15"/>
      <c r="D133" s="15"/>
      <c r="E133" s="15"/>
      <c r="F133" s="15"/>
      <c r="G133" s="15"/>
      <c r="H133" s="15"/>
      <c r="I133" s="15"/>
    </row>
    <row r="134" spans="1:9" s="85" customFormat="1" ht="21">
      <c r="A134" s="15"/>
      <c r="B134" s="15"/>
      <c r="C134" s="15"/>
      <c r="D134" s="15"/>
      <c r="E134" s="15"/>
      <c r="F134" s="15"/>
      <c r="G134" s="15"/>
      <c r="H134" s="15"/>
      <c r="I134" s="15"/>
    </row>
    <row r="135" spans="1:9" s="85" customFormat="1" ht="21">
      <c r="A135" s="15"/>
      <c r="B135" s="15"/>
      <c r="C135" s="15"/>
      <c r="D135" s="15"/>
      <c r="E135" s="15"/>
      <c r="F135" s="15"/>
      <c r="G135" s="15"/>
      <c r="H135" s="15"/>
      <c r="I135" s="15"/>
    </row>
    <row r="136" spans="1:9" s="85" customFormat="1" ht="21">
      <c r="A136" s="15"/>
      <c r="B136" s="15"/>
      <c r="C136" s="15"/>
      <c r="D136" s="15"/>
      <c r="E136" s="15"/>
      <c r="F136" s="15"/>
      <c r="G136" s="15"/>
      <c r="H136" s="15"/>
      <c r="I136" s="15"/>
    </row>
    <row r="137" spans="1:9" s="85" customFormat="1" ht="21">
      <c r="A137" s="15"/>
      <c r="B137" s="15"/>
      <c r="C137" s="15"/>
      <c r="D137" s="15"/>
      <c r="E137" s="15"/>
      <c r="F137" s="15"/>
      <c r="G137" s="15"/>
      <c r="H137" s="15"/>
      <c r="I137" s="15"/>
    </row>
    <row r="138" spans="1:9" s="85" customFormat="1" ht="21">
      <c r="A138" s="15"/>
      <c r="B138" s="15"/>
      <c r="C138" s="15"/>
      <c r="D138" s="15"/>
      <c r="E138" s="15"/>
      <c r="F138" s="15"/>
      <c r="G138" s="15"/>
      <c r="H138" s="15"/>
      <c r="I138" s="15"/>
    </row>
    <row r="139" spans="1:9" s="85" customFormat="1" ht="21">
      <c r="A139" s="15"/>
      <c r="B139" s="15"/>
      <c r="C139" s="15"/>
      <c r="D139" s="15"/>
      <c r="E139" s="15"/>
      <c r="F139" s="15"/>
      <c r="G139" s="15"/>
      <c r="H139" s="15"/>
      <c r="I139" s="15"/>
    </row>
    <row r="140" spans="1:9" s="85" customFormat="1" ht="21">
      <c r="A140" s="15"/>
      <c r="B140" s="15"/>
      <c r="C140" s="15"/>
      <c r="D140" s="15"/>
      <c r="E140" s="15"/>
      <c r="F140" s="15"/>
      <c r="G140" s="15"/>
      <c r="H140" s="15"/>
      <c r="I140" s="15"/>
    </row>
    <row r="141" spans="1:9" s="88" customFormat="1" ht="21">
      <c r="A141" s="15"/>
      <c r="B141" s="15"/>
      <c r="C141" s="15"/>
      <c r="D141" s="15"/>
      <c r="E141" s="15"/>
      <c r="F141" s="15"/>
      <c r="G141" s="15"/>
      <c r="H141" s="15"/>
      <c r="I141" s="15"/>
    </row>
    <row r="142" spans="1:9" s="88" customFormat="1" ht="21">
      <c r="A142" s="15"/>
      <c r="B142" s="15"/>
      <c r="C142" s="15"/>
      <c r="D142" s="15"/>
      <c r="E142" s="15"/>
      <c r="F142" s="15"/>
      <c r="G142" s="15"/>
      <c r="H142" s="15"/>
      <c r="I142" s="15"/>
    </row>
    <row r="143" spans="1:9" s="88" customFormat="1" ht="21">
      <c r="A143" s="15"/>
      <c r="B143" s="15"/>
      <c r="C143" s="15"/>
      <c r="D143" s="15"/>
      <c r="E143" s="15"/>
      <c r="F143" s="15"/>
      <c r="G143" s="15"/>
      <c r="H143" s="15"/>
      <c r="I143" s="15"/>
    </row>
    <row r="144" spans="1:9" s="88" customFormat="1" ht="21">
      <c r="A144" s="15"/>
      <c r="B144" s="15"/>
      <c r="C144" s="15"/>
      <c r="D144" s="15"/>
      <c r="E144" s="15"/>
      <c r="F144" s="15"/>
      <c r="G144" s="15"/>
      <c r="H144" s="15"/>
      <c r="I144" s="15"/>
    </row>
    <row r="145" spans="1:9" s="88" customFormat="1" ht="21">
      <c r="A145" s="15"/>
      <c r="B145" s="15"/>
      <c r="C145" s="15"/>
      <c r="D145" s="15"/>
      <c r="E145" s="15"/>
      <c r="F145" s="15"/>
      <c r="G145" s="15"/>
      <c r="H145" s="15"/>
      <c r="I145" s="15"/>
    </row>
    <row r="146" spans="1:9" s="88" customFormat="1" ht="21">
      <c r="A146" s="15"/>
      <c r="B146" s="15"/>
      <c r="C146" s="15"/>
      <c r="D146" s="15"/>
      <c r="E146" s="15"/>
      <c r="F146" s="15"/>
      <c r="G146" s="15"/>
      <c r="H146" s="15"/>
      <c r="I146" s="15"/>
    </row>
    <row r="147" spans="1:9" s="88" customFormat="1" ht="21">
      <c r="A147" s="15"/>
      <c r="B147" s="15"/>
      <c r="C147" s="15"/>
      <c r="D147" s="15"/>
      <c r="E147" s="15"/>
      <c r="F147" s="15"/>
      <c r="G147" s="15"/>
      <c r="H147" s="15"/>
      <c r="I147" s="15"/>
    </row>
    <row r="148" spans="1:9" s="88" customFormat="1" ht="21">
      <c r="A148" s="15"/>
      <c r="B148" s="15"/>
      <c r="C148" s="15"/>
      <c r="D148" s="15"/>
      <c r="E148" s="15"/>
      <c r="F148" s="15"/>
      <c r="G148" s="15"/>
      <c r="H148" s="15"/>
      <c r="I148" s="15"/>
    </row>
    <row r="149" spans="1:9" s="88" customFormat="1" ht="21">
      <c r="A149" s="15"/>
      <c r="B149" s="15"/>
      <c r="C149" s="15"/>
      <c r="D149" s="15"/>
      <c r="E149" s="15"/>
      <c r="F149" s="15"/>
      <c r="G149" s="15"/>
      <c r="H149" s="15"/>
      <c r="I149" s="15"/>
    </row>
    <row r="150" spans="1:9" s="88" customFormat="1" ht="21">
      <c r="A150" s="15"/>
      <c r="B150" s="15"/>
      <c r="C150" s="15"/>
      <c r="D150" s="15"/>
      <c r="E150" s="15"/>
      <c r="F150" s="15"/>
      <c r="G150" s="15"/>
      <c r="H150" s="15"/>
      <c r="I150" s="15"/>
    </row>
    <row r="151" spans="1:9" s="88" customFormat="1" ht="21">
      <c r="A151" s="15"/>
      <c r="B151" s="15"/>
      <c r="C151" s="15"/>
      <c r="D151" s="15"/>
      <c r="E151" s="15"/>
      <c r="F151" s="15"/>
      <c r="G151" s="15"/>
      <c r="H151" s="15"/>
      <c r="I151" s="15"/>
    </row>
    <row r="152" spans="1:9" s="88" customFormat="1" ht="21">
      <c r="A152" s="15"/>
      <c r="B152" s="15"/>
      <c r="C152" s="15"/>
      <c r="D152" s="15"/>
      <c r="E152" s="15"/>
      <c r="F152" s="15"/>
      <c r="G152" s="15"/>
      <c r="H152" s="15"/>
      <c r="I152" s="15"/>
    </row>
    <row r="153" spans="1:9" s="88" customFormat="1" ht="21">
      <c r="A153" s="15"/>
      <c r="B153" s="15"/>
      <c r="C153" s="15"/>
      <c r="D153" s="15"/>
      <c r="E153" s="15"/>
      <c r="F153" s="15"/>
      <c r="G153" s="15"/>
      <c r="H153" s="15"/>
      <c r="I153" s="15"/>
    </row>
    <row r="154" spans="1:9" s="88" customFormat="1" ht="21">
      <c r="A154" s="15"/>
      <c r="B154" s="15"/>
      <c r="C154" s="15"/>
      <c r="D154" s="15"/>
      <c r="E154" s="15"/>
      <c r="F154" s="15"/>
      <c r="G154" s="15"/>
      <c r="H154" s="15"/>
      <c r="I154" s="15"/>
    </row>
    <row r="155" spans="1:9" s="88" customFormat="1" ht="21">
      <c r="A155" s="15"/>
      <c r="B155" s="15"/>
      <c r="C155" s="15"/>
      <c r="D155" s="15"/>
      <c r="E155" s="15"/>
      <c r="F155" s="15"/>
      <c r="G155" s="15"/>
      <c r="H155" s="15"/>
      <c r="I155" s="15"/>
    </row>
    <row r="156" spans="1:9" s="89" customFormat="1" ht="21">
      <c r="A156" s="15"/>
      <c r="B156" s="15"/>
      <c r="C156" s="15"/>
      <c r="D156" s="15"/>
      <c r="E156" s="15"/>
      <c r="F156" s="15"/>
      <c r="G156" s="15"/>
      <c r="H156" s="15"/>
      <c r="I156" s="15"/>
    </row>
    <row r="157" spans="1:9" s="89" customFormat="1" ht="21">
      <c r="A157" s="15"/>
      <c r="B157" s="15"/>
      <c r="C157" s="15"/>
      <c r="D157" s="15"/>
      <c r="E157" s="15"/>
      <c r="F157" s="15"/>
      <c r="G157" s="15"/>
      <c r="H157" s="15"/>
      <c r="I157" s="15"/>
    </row>
    <row r="158" spans="1:9" s="89" customFormat="1" ht="21">
      <c r="A158" s="15"/>
      <c r="B158" s="15"/>
      <c r="C158" s="15"/>
      <c r="D158" s="15"/>
      <c r="E158" s="15"/>
      <c r="F158" s="15"/>
      <c r="G158" s="15"/>
      <c r="H158" s="15"/>
      <c r="I158" s="15"/>
    </row>
    <row r="159" spans="1:9" s="89" customFormat="1" ht="21">
      <c r="A159" s="15"/>
      <c r="B159" s="15"/>
      <c r="C159" s="15"/>
      <c r="D159" s="15"/>
      <c r="E159" s="15"/>
      <c r="F159" s="15"/>
      <c r="G159" s="15"/>
      <c r="H159" s="15"/>
      <c r="I159" s="15"/>
    </row>
    <row r="160" spans="1:9" s="89" customFormat="1" ht="21">
      <c r="A160" s="15"/>
      <c r="B160" s="15"/>
      <c r="C160" s="15"/>
      <c r="D160" s="15"/>
      <c r="E160" s="15"/>
      <c r="F160" s="15"/>
      <c r="G160" s="15"/>
      <c r="H160" s="15"/>
      <c r="I160" s="15"/>
    </row>
    <row r="161" spans="1:9" s="89" customFormat="1" ht="21">
      <c r="A161" s="15"/>
      <c r="B161" s="15"/>
      <c r="C161" s="15"/>
      <c r="D161" s="15"/>
      <c r="E161" s="15"/>
      <c r="F161" s="15"/>
      <c r="G161" s="15"/>
      <c r="H161" s="15"/>
      <c r="I161" s="15"/>
    </row>
    <row r="162" spans="1:9" s="89" customFormat="1" ht="21">
      <c r="A162" s="15"/>
      <c r="B162" s="15"/>
      <c r="C162" s="15"/>
      <c r="D162" s="15"/>
      <c r="E162" s="15"/>
      <c r="F162" s="15"/>
      <c r="G162" s="15"/>
      <c r="H162" s="15"/>
      <c r="I162" s="15"/>
    </row>
    <row r="163" spans="1:9" s="89" customFormat="1" ht="21">
      <c r="A163" s="15"/>
      <c r="B163" s="15"/>
      <c r="C163" s="15"/>
      <c r="D163" s="15"/>
      <c r="E163" s="15"/>
      <c r="F163" s="15"/>
      <c r="G163" s="15"/>
      <c r="H163" s="15"/>
      <c r="I163" s="15"/>
    </row>
    <row r="164" spans="1:9" s="89" customFormat="1" ht="21">
      <c r="A164" s="15"/>
      <c r="B164" s="15"/>
      <c r="C164" s="15"/>
      <c r="D164" s="15"/>
      <c r="E164" s="15"/>
      <c r="F164" s="15"/>
      <c r="G164" s="15"/>
      <c r="H164" s="15"/>
      <c r="I164" s="15"/>
    </row>
    <row r="165" spans="1:9" s="89" customFormat="1" ht="21">
      <c r="A165" s="15"/>
      <c r="B165" s="15"/>
      <c r="C165" s="15"/>
      <c r="D165" s="15"/>
      <c r="E165" s="15"/>
      <c r="F165" s="15"/>
      <c r="G165" s="15"/>
      <c r="H165" s="15"/>
      <c r="I165" s="15"/>
    </row>
    <row r="166" spans="1:9" s="89" customFormat="1" ht="21">
      <c r="A166" s="15"/>
      <c r="B166" s="15"/>
      <c r="C166" s="15"/>
      <c r="D166" s="15"/>
      <c r="E166" s="15"/>
      <c r="F166" s="15"/>
      <c r="G166" s="15"/>
      <c r="H166" s="15"/>
      <c r="I166" s="15"/>
    </row>
    <row r="167" spans="1:9" s="89" customFormat="1" ht="21">
      <c r="A167" s="15"/>
      <c r="B167" s="15"/>
      <c r="C167" s="15"/>
      <c r="D167" s="15"/>
      <c r="E167" s="15"/>
      <c r="F167" s="15"/>
      <c r="G167" s="15"/>
      <c r="H167" s="15"/>
      <c r="I167" s="15"/>
    </row>
    <row r="168" spans="1:9" s="89" customFormat="1" ht="21">
      <c r="A168" s="15"/>
      <c r="B168" s="15"/>
      <c r="C168" s="15"/>
      <c r="D168" s="15"/>
      <c r="E168" s="15"/>
      <c r="F168" s="15"/>
      <c r="G168" s="15"/>
      <c r="H168" s="15"/>
      <c r="I168" s="15"/>
    </row>
    <row r="169" spans="1:9" s="89" customFormat="1" ht="21">
      <c r="A169" s="15"/>
      <c r="B169" s="15"/>
      <c r="C169" s="15"/>
      <c r="D169" s="15"/>
      <c r="E169" s="15"/>
      <c r="F169" s="15"/>
      <c r="G169" s="15"/>
      <c r="H169" s="15"/>
      <c r="I169" s="15"/>
    </row>
    <row r="170" spans="1:9" s="89" customFormat="1" ht="21">
      <c r="A170" s="15"/>
      <c r="B170" s="15"/>
      <c r="C170" s="15"/>
      <c r="D170" s="15"/>
      <c r="E170" s="15"/>
      <c r="F170" s="15"/>
      <c r="G170" s="15"/>
      <c r="H170" s="15"/>
      <c r="I170" s="15"/>
    </row>
    <row r="171" spans="1:9" s="89" customFormat="1" ht="21">
      <c r="A171" s="15"/>
      <c r="B171" s="15"/>
      <c r="C171" s="15"/>
      <c r="D171" s="15"/>
      <c r="E171" s="15"/>
      <c r="F171" s="15"/>
      <c r="G171" s="15"/>
      <c r="H171" s="15"/>
      <c r="I171" s="15"/>
    </row>
    <row r="172" spans="1:9" s="89" customFormat="1" ht="21">
      <c r="A172" s="15"/>
      <c r="B172" s="15"/>
      <c r="C172" s="15"/>
      <c r="D172" s="15"/>
      <c r="E172" s="15"/>
      <c r="F172" s="15"/>
      <c r="G172" s="15"/>
      <c r="H172" s="15"/>
      <c r="I172" s="15"/>
    </row>
    <row r="173" spans="1:9" s="89" customFormat="1" ht="21">
      <c r="A173" s="15"/>
      <c r="B173" s="15"/>
      <c r="C173" s="15"/>
      <c r="D173" s="15"/>
      <c r="E173" s="15"/>
      <c r="F173" s="15"/>
      <c r="G173" s="15"/>
      <c r="H173" s="15"/>
      <c r="I173" s="15"/>
    </row>
    <row r="174" spans="1:9" s="91" customFormat="1" ht="21">
      <c r="A174" s="15"/>
      <c r="B174" s="15"/>
      <c r="C174" s="15"/>
      <c r="D174" s="15"/>
      <c r="E174" s="15"/>
      <c r="F174" s="15"/>
      <c r="G174" s="15"/>
      <c r="H174" s="15"/>
      <c r="I174" s="15"/>
    </row>
    <row r="175" spans="1:9" s="91" customFormat="1" ht="21">
      <c r="A175" s="15"/>
      <c r="B175" s="15"/>
      <c r="C175" s="15"/>
      <c r="D175" s="15"/>
      <c r="E175" s="15"/>
      <c r="F175" s="15"/>
      <c r="G175" s="15"/>
      <c r="H175" s="15"/>
      <c r="I175" s="15"/>
    </row>
    <row r="176" spans="1:9" s="91" customFormat="1" ht="21">
      <c r="A176" s="15"/>
      <c r="B176" s="15"/>
      <c r="C176" s="15"/>
      <c r="D176" s="15"/>
      <c r="E176" s="15"/>
      <c r="F176" s="15"/>
      <c r="G176" s="15"/>
      <c r="H176" s="15"/>
      <c r="I176" s="15"/>
    </row>
    <row r="177" spans="1:9" s="91" customFormat="1" ht="21">
      <c r="A177" s="15"/>
      <c r="B177" s="15"/>
      <c r="C177" s="15"/>
      <c r="D177" s="15"/>
      <c r="E177" s="15"/>
      <c r="F177" s="15"/>
      <c r="G177" s="15"/>
      <c r="H177" s="15"/>
      <c r="I177" s="15"/>
    </row>
    <row r="178" spans="1:9" s="91" customFormat="1" ht="21">
      <c r="A178" s="15"/>
      <c r="B178" s="15"/>
      <c r="C178" s="15"/>
      <c r="D178" s="15"/>
      <c r="E178" s="15"/>
      <c r="F178" s="15"/>
      <c r="G178" s="15"/>
      <c r="H178" s="15"/>
      <c r="I178" s="15"/>
    </row>
    <row r="179" spans="1:9" s="91" customFormat="1" ht="21">
      <c r="A179" s="15"/>
      <c r="B179" s="15"/>
      <c r="C179" s="15"/>
      <c r="D179" s="15"/>
      <c r="E179" s="15"/>
      <c r="F179" s="15"/>
      <c r="G179" s="15"/>
      <c r="H179" s="15"/>
      <c r="I179" s="15"/>
    </row>
    <row r="180" spans="1:9" s="91" customFormat="1" ht="21">
      <c r="A180" s="15"/>
      <c r="B180" s="15"/>
      <c r="C180" s="15"/>
      <c r="D180" s="15"/>
      <c r="E180" s="15"/>
      <c r="F180" s="15"/>
      <c r="G180" s="15"/>
      <c r="H180" s="15"/>
      <c r="I180" s="15"/>
    </row>
    <row r="181" spans="1:9" s="91" customFormat="1" ht="21">
      <c r="A181" s="15"/>
      <c r="B181" s="15"/>
      <c r="C181" s="15"/>
      <c r="D181" s="15"/>
      <c r="E181" s="15"/>
      <c r="F181" s="15"/>
      <c r="G181" s="15"/>
      <c r="H181" s="15"/>
      <c r="I181" s="15"/>
    </row>
    <row r="182" spans="1:9" s="91" customFormat="1" ht="21">
      <c r="A182" s="15"/>
      <c r="B182" s="15"/>
      <c r="C182" s="15"/>
      <c r="D182" s="15"/>
      <c r="E182" s="15"/>
      <c r="F182" s="15"/>
      <c r="G182" s="15"/>
      <c r="H182" s="15"/>
      <c r="I182" s="15"/>
    </row>
    <row r="183" spans="1:9" s="91" customFormat="1" ht="21">
      <c r="A183" s="15"/>
      <c r="B183" s="15"/>
      <c r="C183" s="15"/>
      <c r="D183" s="15"/>
      <c r="E183" s="15"/>
      <c r="F183" s="15"/>
      <c r="G183" s="15"/>
      <c r="H183" s="15"/>
      <c r="I183" s="15"/>
    </row>
    <row r="184" spans="1:9" s="91" customFormat="1" ht="21">
      <c r="A184" s="15"/>
      <c r="B184" s="15"/>
      <c r="C184" s="15"/>
      <c r="D184" s="15"/>
      <c r="E184" s="15"/>
      <c r="F184" s="15"/>
      <c r="G184" s="15"/>
      <c r="H184" s="15"/>
      <c r="I184" s="15"/>
    </row>
    <row r="185" spans="1:9" s="91" customFormat="1" ht="21">
      <c r="A185" s="15"/>
      <c r="B185" s="15"/>
      <c r="C185" s="15"/>
      <c r="D185" s="15"/>
      <c r="E185" s="15"/>
      <c r="F185" s="15"/>
      <c r="G185" s="15"/>
      <c r="H185" s="15"/>
      <c r="I185" s="15"/>
    </row>
    <row r="186" spans="1:9" s="91" customFormat="1" ht="21">
      <c r="A186" s="15"/>
      <c r="B186" s="15"/>
      <c r="C186" s="15"/>
      <c r="D186" s="15"/>
      <c r="E186" s="15"/>
      <c r="F186" s="15"/>
      <c r="G186" s="15"/>
      <c r="H186" s="15"/>
      <c r="I186" s="15"/>
    </row>
    <row r="187" spans="1:9" s="91" customFormat="1" ht="21">
      <c r="A187" s="15"/>
      <c r="B187" s="15"/>
      <c r="C187" s="15"/>
      <c r="D187" s="15"/>
      <c r="E187" s="15"/>
      <c r="F187" s="15"/>
      <c r="G187" s="15"/>
      <c r="H187" s="15"/>
      <c r="I187" s="15"/>
    </row>
    <row r="188" spans="1:9" s="91" customFormat="1" ht="21">
      <c r="A188" s="15"/>
      <c r="B188" s="15"/>
      <c r="C188" s="15"/>
      <c r="D188" s="15"/>
      <c r="E188" s="15"/>
      <c r="F188" s="15"/>
      <c r="G188" s="15"/>
      <c r="H188" s="15"/>
      <c r="I188" s="15"/>
    </row>
    <row r="189" spans="1:9" s="91" customFormat="1" ht="21">
      <c r="A189" s="15"/>
      <c r="B189" s="15"/>
      <c r="C189" s="15"/>
      <c r="D189" s="15"/>
      <c r="E189" s="15"/>
      <c r="F189" s="15"/>
      <c r="G189" s="15"/>
      <c r="H189" s="15"/>
      <c r="I189" s="15"/>
    </row>
    <row r="190" spans="1:9" s="91" customFormat="1" ht="21">
      <c r="A190" s="15"/>
      <c r="B190" s="15"/>
      <c r="C190" s="15"/>
      <c r="D190" s="15"/>
      <c r="E190" s="15"/>
      <c r="F190" s="15"/>
      <c r="G190" s="15"/>
      <c r="H190" s="15"/>
      <c r="I190" s="15"/>
    </row>
    <row r="191" spans="1:9" s="91" customFormat="1" ht="21">
      <c r="A191" s="15"/>
      <c r="B191" s="15"/>
      <c r="C191" s="15"/>
      <c r="D191" s="15"/>
      <c r="E191" s="15"/>
      <c r="F191" s="15"/>
      <c r="G191" s="15"/>
      <c r="H191" s="15"/>
      <c r="I191" s="15"/>
    </row>
    <row r="192" spans="1:9" s="91" customFormat="1" ht="21">
      <c r="A192" s="15"/>
      <c r="B192" s="15"/>
      <c r="C192" s="15"/>
      <c r="D192" s="15"/>
      <c r="E192" s="15"/>
      <c r="F192" s="15"/>
      <c r="G192" s="15"/>
      <c r="H192" s="15"/>
      <c r="I192" s="15"/>
    </row>
    <row r="193" spans="1:9" s="91" customFormat="1" ht="21">
      <c r="A193" s="15"/>
      <c r="B193" s="15"/>
      <c r="C193" s="15"/>
      <c r="D193" s="15"/>
      <c r="E193" s="15"/>
      <c r="F193" s="15"/>
      <c r="G193" s="15"/>
      <c r="H193" s="15"/>
      <c r="I193" s="15"/>
    </row>
    <row r="194" spans="1:9" s="91" customFormat="1" ht="21">
      <c r="A194" s="15"/>
      <c r="B194" s="15"/>
      <c r="C194" s="15"/>
      <c r="D194" s="15"/>
      <c r="E194" s="15"/>
      <c r="F194" s="15"/>
      <c r="G194" s="15"/>
      <c r="H194" s="15"/>
      <c r="I194" s="15"/>
    </row>
    <row r="195" spans="1:9" s="91" customFormat="1" ht="21">
      <c r="A195" s="15"/>
      <c r="B195" s="15"/>
      <c r="C195" s="15"/>
      <c r="D195" s="15"/>
      <c r="E195" s="15"/>
      <c r="F195" s="15"/>
      <c r="G195" s="15"/>
      <c r="H195" s="15"/>
      <c r="I195" s="15"/>
    </row>
    <row r="196" spans="1:9" s="97" customFormat="1" ht="21">
      <c r="A196" s="15"/>
      <c r="B196" s="15"/>
      <c r="C196" s="15"/>
      <c r="D196" s="15"/>
      <c r="E196" s="15"/>
      <c r="F196" s="15"/>
      <c r="G196" s="15"/>
      <c r="H196" s="15"/>
      <c r="I196" s="15"/>
    </row>
    <row r="197" spans="1:9" s="98" customFormat="1" ht="21">
      <c r="A197" s="15"/>
      <c r="B197" s="15"/>
      <c r="C197" s="15"/>
      <c r="D197" s="15"/>
      <c r="E197" s="15"/>
      <c r="F197" s="15"/>
      <c r="G197" s="15"/>
      <c r="H197" s="15"/>
      <c r="I197" s="15"/>
    </row>
    <row r="198" spans="1:9" s="98" customFormat="1" ht="21">
      <c r="A198" s="15"/>
      <c r="B198" s="15"/>
      <c r="C198" s="15"/>
      <c r="D198" s="15"/>
      <c r="E198" s="15"/>
      <c r="F198" s="15"/>
      <c r="G198" s="15"/>
      <c r="H198" s="15"/>
      <c r="I198" s="15"/>
    </row>
    <row r="199" spans="1:9" s="98" customFormat="1" ht="21">
      <c r="A199" s="15"/>
      <c r="B199" s="15"/>
      <c r="C199" s="15"/>
      <c r="D199" s="15"/>
      <c r="E199" s="15"/>
      <c r="F199" s="15"/>
      <c r="G199" s="15"/>
      <c r="H199" s="15"/>
      <c r="I199" s="15"/>
    </row>
    <row r="200" spans="1:9" s="98" customFormat="1" ht="21">
      <c r="A200" s="15"/>
      <c r="B200" s="15"/>
      <c r="C200" s="15"/>
      <c r="D200" s="15"/>
      <c r="E200" s="15"/>
      <c r="F200" s="15"/>
      <c r="G200" s="15"/>
      <c r="H200" s="15"/>
      <c r="I200" s="15"/>
    </row>
    <row r="201" spans="1:9" s="98" customFormat="1" ht="21">
      <c r="A201" s="15"/>
      <c r="B201" s="15"/>
      <c r="C201" s="15"/>
      <c r="D201" s="15"/>
      <c r="E201" s="15"/>
      <c r="F201" s="15"/>
      <c r="G201" s="15"/>
      <c r="H201" s="15"/>
      <c r="I201" s="15"/>
    </row>
    <row r="202" spans="1:9" s="98" customFormat="1" ht="21">
      <c r="A202" s="15"/>
      <c r="B202" s="15"/>
      <c r="C202" s="15"/>
      <c r="D202" s="15"/>
      <c r="E202" s="15"/>
      <c r="F202" s="15"/>
      <c r="G202" s="15"/>
      <c r="H202" s="15"/>
      <c r="I202" s="15"/>
    </row>
    <row r="203" spans="1:9" s="98" customFormat="1" ht="21">
      <c r="A203" s="15"/>
      <c r="B203" s="15"/>
      <c r="C203" s="15"/>
      <c r="D203" s="15"/>
      <c r="E203" s="15"/>
      <c r="F203" s="15"/>
      <c r="G203" s="15"/>
      <c r="H203" s="15"/>
      <c r="I203" s="15"/>
    </row>
    <row r="204" spans="1:9" s="98" customFormat="1" ht="21">
      <c r="A204" s="15"/>
      <c r="B204" s="15"/>
      <c r="C204" s="15"/>
      <c r="D204" s="15"/>
      <c r="E204" s="15"/>
      <c r="F204" s="15"/>
      <c r="G204" s="15"/>
      <c r="H204" s="15"/>
      <c r="I204" s="15"/>
    </row>
    <row r="205" spans="1:9" s="98" customFormat="1" ht="21">
      <c r="A205" s="15"/>
      <c r="B205" s="15"/>
      <c r="C205" s="15"/>
      <c r="D205" s="15"/>
      <c r="E205" s="15"/>
      <c r="F205" s="15"/>
      <c r="G205" s="15"/>
      <c r="H205" s="15"/>
      <c r="I205" s="15"/>
    </row>
    <row r="206" spans="1:9" s="98" customFormat="1" ht="21">
      <c r="A206" s="15"/>
      <c r="B206" s="15"/>
      <c r="C206" s="15"/>
      <c r="D206" s="15"/>
      <c r="E206" s="15"/>
      <c r="F206" s="15"/>
      <c r="G206" s="15"/>
      <c r="H206" s="15"/>
      <c r="I206" s="15"/>
    </row>
    <row r="207" spans="1:9" s="98" customFormat="1" ht="21">
      <c r="A207" s="15"/>
      <c r="B207" s="15"/>
      <c r="C207" s="15"/>
      <c r="D207" s="15"/>
      <c r="E207" s="15"/>
      <c r="F207" s="15"/>
      <c r="G207" s="15"/>
      <c r="H207" s="15"/>
      <c r="I207" s="15"/>
    </row>
    <row r="208" spans="1:9" s="98" customFormat="1" ht="21">
      <c r="A208" s="15"/>
      <c r="B208" s="15"/>
      <c r="C208" s="15"/>
      <c r="D208" s="15"/>
      <c r="E208" s="15"/>
      <c r="F208" s="15"/>
      <c r="G208" s="15"/>
      <c r="H208" s="15"/>
      <c r="I208" s="15"/>
    </row>
    <row r="209" spans="1:9" s="98" customFormat="1" ht="21">
      <c r="A209" s="15"/>
      <c r="B209" s="15"/>
      <c r="C209" s="15"/>
      <c r="D209" s="15"/>
      <c r="E209" s="15"/>
      <c r="F209" s="15"/>
      <c r="G209" s="15"/>
      <c r="H209" s="15"/>
      <c r="I209" s="15"/>
    </row>
    <row r="210" spans="1:9" s="98" customFormat="1" ht="21">
      <c r="A210" s="15"/>
      <c r="B210" s="15"/>
      <c r="C210" s="15"/>
      <c r="D210" s="15"/>
      <c r="E210" s="15"/>
      <c r="F210" s="15"/>
      <c r="G210" s="15"/>
      <c r="H210" s="15"/>
      <c r="I210" s="15"/>
    </row>
    <row r="211" spans="1:9" s="98" customFormat="1" ht="21">
      <c r="A211" s="15"/>
      <c r="B211" s="15"/>
      <c r="C211" s="15"/>
      <c r="D211" s="15"/>
      <c r="E211" s="15"/>
      <c r="F211" s="15"/>
      <c r="G211" s="15"/>
      <c r="H211" s="15"/>
      <c r="I211" s="15"/>
    </row>
    <row r="212" spans="1:9" s="98" customFormat="1" ht="21">
      <c r="A212" s="15"/>
      <c r="B212" s="15"/>
      <c r="C212" s="15"/>
      <c r="D212" s="15"/>
      <c r="E212" s="15"/>
      <c r="F212" s="15"/>
      <c r="G212" s="15"/>
      <c r="H212" s="15"/>
      <c r="I212" s="15"/>
    </row>
    <row r="213" spans="1:9" s="98" customFormat="1" ht="21">
      <c r="A213" s="15"/>
      <c r="B213" s="15"/>
      <c r="C213" s="15"/>
      <c r="D213" s="15"/>
      <c r="E213" s="15"/>
      <c r="F213" s="15"/>
      <c r="G213" s="15"/>
      <c r="H213" s="15"/>
      <c r="I213" s="15"/>
    </row>
    <row r="214" spans="1:9" s="98" customFormat="1" ht="21">
      <c r="A214" s="15"/>
      <c r="B214" s="15"/>
      <c r="C214" s="15"/>
      <c r="D214" s="15"/>
      <c r="E214" s="15"/>
      <c r="F214" s="15"/>
      <c r="G214" s="15"/>
      <c r="H214" s="15"/>
      <c r="I214" s="15"/>
    </row>
    <row r="215" spans="1:9" s="98" customFormat="1" ht="21">
      <c r="A215" s="15"/>
      <c r="B215" s="15"/>
      <c r="C215" s="15"/>
      <c r="D215" s="15"/>
      <c r="E215" s="15"/>
      <c r="F215" s="15"/>
      <c r="G215" s="15"/>
      <c r="H215" s="15"/>
      <c r="I215" s="15"/>
    </row>
    <row r="216" spans="1:9" s="98" customFormat="1" ht="21">
      <c r="A216" s="15"/>
      <c r="B216" s="15"/>
      <c r="C216" s="15"/>
      <c r="D216" s="15"/>
      <c r="E216" s="15"/>
      <c r="F216" s="15"/>
      <c r="G216" s="15"/>
      <c r="H216" s="15"/>
      <c r="I216" s="15"/>
    </row>
    <row r="217" spans="1:9" s="98" customFormat="1" ht="21">
      <c r="A217" s="15"/>
      <c r="B217" s="15"/>
      <c r="C217" s="15"/>
      <c r="D217" s="15"/>
      <c r="E217" s="15"/>
      <c r="F217" s="15"/>
      <c r="G217" s="15"/>
      <c r="H217" s="15"/>
      <c r="I217" s="15"/>
    </row>
    <row r="218" spans="1:9" s="98" customFormat="1" ht="21">
      <c r="A218" s="15"/>
      <c r="B218" s="15"/>
      <c r="C218" s="15"/>
      <c r="D218" s="15"/>
      <c r="E218" s="15"/>
      <c r="F218" s="15"/>
      <c r="G218" s="15"/>
      <c r="H218" s="15"/>
      <c r="I218" s="15"/>
    </row>
    <row r="219" spans="1:9" s="98" customFormat="1" ht="21">
      <c r="A219" s="15"/>
      <c r="B219" s="15"/>
      <c r="C219" s="15"/>
      <c r="D219" s="15"/>
      <c r="E219" s="15"/>
      <c r="F219" s="15"/>
      <c r="G219" s="15"/>
      <c r="H219" s="15"/>
      <c r="I219" s="15"/>
    </row>
    <row r="220" spans="1:9" s="98" customFormat="1" ht="21">
      <c r="A220" s="15"/>
      <c r="B220" s="15"/>
      <c r="C220" s="15"/>
      <c r="D220" s="15"/>
      <c r="E220" s="15"/>
      <c r="F220" s="15"/>
      <c r="G220" s="15"/>
      <c r="H220" s="15"/>
      <c r="I220" s="15"/>
    </row>
    <row r="221" spans="1:9" s="98" customFormat="1" ht="21">
      <c r="A221" s="15"/>
      <c r="B221" s="15"/>
      <c r="C221" s="15"/>
      <c r="D221" s="15"/>
      <c r="E221" s="15"/>
      <c r="F221" s="15"/>
      <c r="G221" s="15"/>
      <c r="H221" s="15"/>
      <c r="I221" s="15"/>
    </row>
    <row r="222" spans="1:9" s="98" customFormat="1" ht="21">
      <c r="A222" s="15"/>
      <c r="B222" s="15"/>
      <c r="C222" s="15"/>
      <c r="D222" s="15"/>
      <c r="E222" s="15"/>
      <c r="F222" s="15"/>
      <c r="G222" s="15"/>
      <c r="H222" s="15"/>
      <c r="I222" s="15"/>
    </row>
    <row r="223" spans="1:9" s="98" customFormat="1" ht="21">
      <c r="A223" s="15"/>
      <c r="B223" s="15"/>
      <c r="C223" s="15"/>
      <c r="D223" s="15"/>
      <c r="E223" s="15"/>
      <c r="F223" s="15"/>
      <c r="G223" s="15"/>
      <c r="H223" s="15"/>
      <c r="I223" s="15"/>
    </row>
    <row r="224" spans="1:9" s="98" customFormat="1" ht="21">
      <c r="A224" s="15"/>
      <c r="B224" s="15"/>
      <c r="C224" s="15"/>
      <c r="D224" s="15"/>
      <c r="E224" s="15"/>
      <c r="F224" s="15"/>
      <c r="G224" s="15"/>
      <c r="H224" s="15"/>
      <c r="I224" s="15"/>
    </row>
    <row r="225" spans="1:9" s="98" customFormat="1" ht="21">
      <c r="A225" s="15"/>
      <c r="B225" s="15"/>
      <c r="C225" s="15"/>
      <c r="D225" s="15"/>
      <c r="E225" s="15"/>
      <c r="F225" s="15"/>
      <c r="G225" s="15"/>
      <c r="H225" s="15"/>
      <c r="I225" s="15"/>
    </row>
    <row r="226" spans="1:9" s="98" customFormat="1" ht="21">
      <c r="A226" s="15"/>
      <c r="B226" s="15"/>
      <c r="C226" s="15"/>
      <c r="D226" s="15"/>
      <c r="E226" s="15"/>
      <c r="F226" s="15"/>
      <c r="G226" s="15"/>
      <c r="H226" s="15"/>
      <c r="I226" s="15"/>
    </row>
    <row r="227" spans="1:9" s="98" customFormat="1" ht="21">
      <c r="A227" s="15"/>
      <c r="B227" s="15"/>
      <c r="C227" s="15"/>
      <c r="D227" s="15"/>
      <c r="E227" s="15"/>
      <c r="F227" s="15"/>
      <c r="G227" s="15"/>
      <c r="H227" s="15"/>
      <c r="I227" s="15"/>
    </row>
    <row r="228" spans="1:9" s="98" customFormat="1" ht="21">
      <c r="A228" s="15"/>
      <c r="B228" s="15"/>
      <c r="C228" s="15"/>
      <c r="D228" s="15"/>
      <c r="E228" s="15"/>
      <c r="F228" s="15"/>
      <c r="G228" s="15"/>
      <c r="H228" s="15"/>
      <c r="I228" s="15"/>
    </row>
    <row r="229" spans="1:9" s="98" customFormat="1" ht="21">
      <c r="A229" s="15"/>
      <c r="B229" s="15"/>
      <c r="C229" s="15"/>
      <c r="D229" s="15"/>
      <c r="E229" s="15"/>
      <c r="F229" s="15"/>
      <c r="G229" s="15"/>
      <c r="H229" s="15"/>
      <c r="I229" s="15"/>
    </row>
    <row r="230" spans="1:9" s="98" customFormat="1" ht="21">
      <c r="A230" s="15"/>
      <c r="B230" s="15"/>
      <c r="C230" s="15"/>
      <c r="D230" s="15"/>
      <c r="E230" s="15"/>
      <c r="F230" s="15"/>
      <c r="G230" s="15"/>
      <c r="H230" s="15"/>
      <c r="I230" s="15"/>
    </row>
    <row r="231" spans="1:9" s="98" customFormat="1" ht="21">
      <c r="A231" s="15"/>
      <c r="B231" s="15"/>
      <c r="C231" s="15"/>
      <c r="D231" s="15"/>
      <c r="E231" s="15"/>
      <c r="F231" s="15"/>
      <c r="G231" s="15"/>
      <c r="H231" s="15"/>
      <c r="I231" s="15"/>
    </row>
    <row r="232" spans="1:9" s="98" customFormat="1" ht="21">
      <c r="A232" s="15"/>
      <c r="B232" s="15"/>
      <c r="C232" s="15"/>
      <c r="D232" s="15"/>
      <c r="E232" s="15"/>
      <c r="F232" s="15"/>
      <c r="G232" s="15"/>
      <c r="H232" s="15"/>
      <c r="I232" s="15"/>
    </row>
    <row r="233" spans="1:9" s="98" customFormat="1" ht="21">
      <c r="A233" s="15"/>
      <c r="B233" s="15"/>
      <c r="C233" s="15"/>
      <c r="D233" s="15"/>
      <c r="E233" s="15"/>
      <c r="F233" s="15"/>
      <c r="G233" s="15"/>
      <c r="H233" s="15"/>
      <c r="I233" s="15"/>
    </row>
    <row r="234" spans="1:9" s="98" customFormat="1" ht="21">
      <c r="A234" s="15"/>
      <c r="B234" s="15"/>
      <c r="C234" s="15"/>
      <c r="D234" s="15"/>
      <c r="E234" s="15"/>
      <c r="F234" s="15"/>
      <c r="G234" s="15"/>
      <c r="H234" s="15"/>
      <c r="I234" s="15"/>
    </row>
    <row r="235" spans="1:9" s="98" customFormat="1" ht="21">
      <c r="A235" s="15"/>
      <c r="B235" s="15"/>
      <c r="C235" s="15"/>
      <c r="D235" s="15"/>
      <c r="E235" s="15"/>
      <c r="F235" s="15"/>
      <c r="G235" s="15"/>
      <c r="H235" s="15"/>
      <c r="I235" s="15"/>
    </row>
    <row r="236" spans="1:9" s="98" customFormat="1" ht="21">
      <c r="A236" s="15"/>
      <c r="B236" s="15"/>
      <c r="C236" s="15"/>
      <c r="D236" s="15"/>
      <c r="E236" s="15"/>
      <c r="F236" s="15"/>
      <c r="G236" s="15"/>
      <c r="H236" s="15"/>
      <c r="I236" s="15"/>
    </row>
    <row r="237" spans="1:9" s="98" customFormat="1" ht="21">
      <c r="A237" s="15"/>
      <c r="B237" s="15"/>
      <c r="C237" s="15"/>
      <c r="D237" s="15"/>
      <c r="E237" s="15"/>
      <c r="F237" s="15"/>
      <c r="G237" s="15"/>
      <c r="H237" s="15"/>
      <c r="I237" s="15"/>
    </row>
    <row r="238" spans="1:9" s="98" customFormat="1" ht="21">
      <c r="A238" s="15"/>
      <c r="B238" s="15"/>
      <c r="C238" s="15"/>
      <c r="D238" s="15"/>
      <c r="E238" s="15"/>
      <c r="F238" s="15"/>
      <c r="G238" s="15"/>
      <c r="H238" s="15"/>
      <c r="I238" s="15"/>
    </row>
    <row r="239" spans="1:9" s="98" customFormat="1" ht="21">
      <c r="A239" s="15"/>
      <c r="B239" s="15"/>
      <c r="C239" s="15"/>
      <c r="D239" s="15"/>
      <c r="E239" s="15"/>
      <c r="F239" s="15"/>
      <c r="G239" s="15"/>
      <c r="H239" s="15"/>
      <c r="I239" s="15"/>
    </row>
    <row r="240" spans="1:9" s="98" customFormat="1" ht="21">
      <c r="A240" s="15"/>
      <c r="B240" s="15"/>
      <c r="C240" s="15"/>
      <c r="D240" s="15"/>
      <c r="E240" s="15"/>
      <c r="F240" s="15"/>
      <c r="G240" s="15"/>
      <c r="H240" s="15"/>
      <c r="I240" s="15"/>
    </row>
    <row r="241" spans="1:9" s="98" customFormat="1" ht="21">
      <c r="A241" s="15"/>
      <c r="B241" s="15"/>
      <c r="C241" s="15"/>
      <c r="D241" s="15"/>
      <c r="E241" s="15"/>
      <c r="F241" s="15"/>
      <c r="G241" s="15"/>
      <c r="H241" s="15"/>
      <c r="I241" s="15"/>
    </row>
    <row r="242" spans="1:9" s="107" customFormat="1" ht="21">
      <c r="A242" s="15"/>
      <c r="B242" s="15"/>
      <c r="C242" s="15"/>
      <c r="D242" s="15"/>
      <c r="E242" s="15"/>
      <c r="F242" s="15"/>
      <c r="G242" s="15"/>
      <c r="H242" s="15"/>
      <c r="I242" s="15"/>
    </row>
    <row r="243" spans="1:9" s="107" customFormat="1" ht="21">
      <c r="A243" s="15"/>
      <c r="B243" s="15"/>
      <c r="C243" s="15"/>
      <c r="D243" s="15"/>
      <c r="E243" s="15"/>
      <c r="F243" s="15"/>
      <c r="G243" s="15"/>
      <c r="H243" s="15"/>
      <c r="I243" s="15"/>
    </row>
    <row r="244" spans="1:9" s="107" customFormat="1" ht="21">
      <c r="A244" s="15"/>
      <c r="B244" s="15"/>
      <c r="C244" s="15"/>
      <c r="D244" s="15"/>
      <c r="E244" s="15"/>
      <c r="F244" s="15"/>
      <c r="G244" s="15"/>
      <c r="H244" s="15"/>
      <c r="I244" s="15"/>
    </row>
    <row r="245" spans="1:9" s="107" customFormat="1" ht="21">
      <c r="A245" s="15"/>
      <c r="B245" s="15"/>
      <c r="C245" s="15"/>
      <c r="D245" s="15"/>
      <c r="E245" s="15"/>
      <c r="F245" s="15"/>
      <c r="G245" s="15"/>
      <c r="H245" s="15"/>
      <c r="I245" s="15"/>
    </row>
    <row r="246" spans="1:9" s="107" customFormat="1" ht="21">
      <c r="A246" s="15"/>
      <c r="B246" s="15"/>
      <c r="C246" s="15"/>
      <c r="D246" s="15"/>
      <c r="E246" s="15"/>
      <c r="F246" s="15"/>
      <c r="G246" s="15"/>
      <c r="H246" s="15"/>
      <c r="I246" s="15"/>
    </row>
    <row r="247" spans="1:9" s="107" customFormat="1" ht="21">
      <c r="A247" s="15"/>
      <c r="B247" s="15"/>
      <c r="C247" s="15"/>
      <c r="D247" s="15"/>
      <c r="E247" s="15"/>
      <c r="F247" s="15"/>
      <c r="G247" s="15"/>
      <c r="H247" s="15"/>
      <c r="I247" s="15"/>
    </row>
    <row r="248" spans="1:9" s="107" customFormat="1" ht="21">
      <c r="A248" s="15"/>
      <c r="B248" s="15"/>
      <c r="C248" s="15"/>
      <c r="D248" s="15"/>
      <c r="E248" s="15"/>
      <c r="F248" s="15"/>
      <c r="G248" s="15"/>
      <c r="H248" s="15"/>
      <c r="I248" s="15"/>
    </row>
    <row r="249" spans="1:9" s="107" customFormat="1" ht="21">
      <c r="A249" s="15"/>
      <c r="B249" s="15"/>
      <c r="C249" s="15"/>
      <c r="D249" s="15"/>
      <c r="E249" s="15"/>
      <c r="F249" s="15"/>
      <c r="G249" s="15"/>
      <c r="H249" s="15"/>
      <c r="I249" s="15"/>
    </row>
    <row r="250" spans="1:9" s="107" customFormat="1" ht="21">
      <c r="A250" s="15"/>
      <c r="B250" s="15"/>
      <c r="C250" s="15"/>
      <c r="D250" s="15"/>
      <c r="E250" s="15"/>
      <c r="F250" s="15"/>
      <c r="G250" s="15"/>
      <c r="H250" s="15"/>
      <c r="I250" s="15"/>
    </row>
    <row r="251" spans="1:9" s="107" customFormat="1" ht="21">
      <c r="A251" s="15"/>
      <c r="B251" s="15"/>
      <c r="C251" s="15"/>
      <c r="D251" s="15"/>
      <c r="E251" s="15"/>
      <c r="F251" s="15"/>
      <c r="G251" s="15"/>
      <c r="H251" s="15"/>
      <c r="I251" s="15"/>
    </row>
    <row r="252" spans="1:9" s="107" customFormat="1" ht="21">
      <c r="A252" s="15"/>
      <c r="B252" s="15"/>
      <c r="C252" s="15"/>
      <c r="D252" s="15"/>
      <c r="E252" s="15"/>
      <c r="F252" s="15"/>
      <c r="G252" s="15"/>
      <c r="H252" s="15"/>
      <c r="I252" s="15"/>
    </row>
    <row r="253" spans="1:9" s="107" customFormat="1" ht="21">
      <c r="A253" s="15"/>
      <c r="B253" s="15"/>
      <c r="C253" s="15"/>
      <c r="D253" s="15"/>
      <c r="E253" s="15"/>
      <c r="F253" s="15"/>
      <c r="G253" s="15"/>
      <c r="H253" s="15"/>
      <c r="I253" s="15"/>
    </row>
    <row r="254" spans="1:9" s="107" customFormat="1" ht="21">
      <c r="A254" s="15"/>
      <c r="B254" s="15"/>
      <c r="C254" s="15"/>
      <c r="D254" s="15"/>
      <c r="E254" s="15"/>
      <c r="F254" s="15"/>
      <c r="G254" s="15"/>
      <c r="H254" s="15"/>
      <c r="I254" s="15"/>
    </row>
    <row r="255" spans="1:9" s="107" customFormat="1" ht="21">
      <c r="A255" s="15"/>
      <c r="B255" s="15"/>
      <c r="C255" s="15"/>
      <c r="D255" s="15"/>
      <c r="E255" s="15"/>
      <c r="F255" s="15"/>
      <c r="G255" s="15"/>
      <c r="H255" s="15"/>
      <c r="I255" s="15"/>
    </row>
    <row r="256" spans="1:9" s="107" customFormat="1" ht="21">
      <c r="A256" s="15"/>
      <c r="B256" s="15"/>
      <c r="C256" s="15"/>
      <c r="D256" s="15"/>
      <c r="E256" s="15"/>
      <c r="F256" s="15"/>
      <c r="G256" s="15"/>
      <c r="H256" s="15"/>
      <c r="I256" s="15"/>
    </row>
    <row r="257" spans="1:9" s="107" customFormat="1" ht="21">
      <c r="A257" s="15"/>
      <c r="B257" s="15"/>
      <c r="C257" s="15"/>
      <c r="D257" s="15"/>
      <c r="E257" s="15"/>
      <c r="F257" s="15"/>
      <c r="G257" s="15"/>
      <c r="H257" s="15"/>
      <c r="I257" s="15"/>
    </row>
    <row r="258" spans="1:9" s="107" customFormat="1" ht="21">
      <c r="A258" s="15"/>
      <c r="B258" s="15"/>
      <c r="C258" s="15"/>
      <c r="D258" s="15"/>
      <c r="E258" s="15"/>
      <c r="F258" s="15"/>
      <c r="G258" s="15"/>
      <c r="H258" s="15"/>
      <c r="I258" s="15"/>
    </row>
    <row r="259" spans="1:9" s="107" customFormat="1" ht="21">
      <c r="A259" s="15"/>
      <c r="B259" s="15"/>
      <c r="C259" s="15"/>
      <c r="D259" s="15"/>
      <c r="E259" s="15"/>
      <c r="F259" s="15"/>
      <c r="G259" s="15"/>
      <c r="H259" s="15"/>
      <c r="I259" s="15"/>
    </row>
    <row r="260" spans="1:9" s="107" customFormat="1" ht="21">
      <c r="A260" s="15"/>
      <c r="B260" s="15"/>
      <c r="C260" s="15"/>
      <c r="D260" s="15"/>
      <c r="E260" s="15"/>
      <c r="F260" s="15"/>
      <c r="G260" s="15"/>
      <c r="H260" s="15"/>
      <c r="I260" s="15"/>
    </row>
    <row r="261" spans="1:9" s="107" customFormat="1" ht="21">
      <c r="A261" s="15"/>
      <c r="B261" s="15"/>
      <c r="C261" s="15"/>
      <c r="D261" s="15"/>
      <c r="E261" s="15"/>
      <c r="F261" s="15"/>
      <c r="G261" s="15"/>
      <c r="H261" s="15"/>
      <c r="I261" s="15"/>
    </row>
    <row r="262" spans="1:9" s="107" customFormat="1" ht="21">
      <c r="A262" s="15"/>
      <c r="B262" s="15"/>
      <c r="C262" s="15"/>
      <c r="D262" s="15"/>
      <c r="E262" s="15"/>
      <c r="F262" s="15"/>
      <c r="G262" s="15"/>
      <c r="H262" s="15"/>
      <c r="I262" s="15"/>
    </row>
    <row r="263" spans="1:9" s="107" customFormat="1" ht="21">
      <c r="A263" s="15"/>
      <c r="B263" s="15"/>
      <c r="C263" s="15"/>
      <c r="D263" s="15"/>
      <c r="E263" s="15"/>
      <c r="F263" s="15"/>
      <c r="G263" s="15"/>
      <c r="H263" s="15"/>
      <c r="I263" s="15"/>
    </row>
    <row r="264" spans="1:9" s="107" customFormat="1" ht="21">
      <c r="A264" s="15"/>
      <c r="B264" s="15"/>
      <c r="C264" s="15"/>
      <c r="D264" s="15"/>
      <c r="E264" s="15"/>
      <c r="F264" s="15"/>
      <c r="G264" s="15"/>
      <c r="H264" s="15"/>
      <c r="I264" s="15"/>
    </row>
    <row r="265" spans="1:9" s="107" customFormat="1" ht="21">
      <c r="A265" s="15"/>
      <c r="B265" s="15"/>
      <c r="C265" s="15"/>
      <c r="D265" s="15"/>
      <c r="E265" s="15"/>
      <c r="F265" s="15"/>
      <c r="G265" s="15"/>
      <c r="H265" s="15"/>
      <c r="I265" s="15"/>
    </row>
    <row r="266" spans="1:9" s="107" customFormat="1" ht="21">
      <c r="A266" s="15"/>
      <c r="B266" s="15"/>
      <c r="C266" s="15"/>
      <c r="D266" s="15"/>
      <c r="E266" s="15"/>
      <c r="F266" s="15"/>
      <c r="G266" s="15"/>
      <c r="H266" s="15"/>
      <c r="I266" s="15"/>
    </row>
    <row r="267" spans="1:9" s="109" customFormat="1" ht="21">
      <c r="A267" s="15"/>
      <c r="B267" s="15"/>
      <c r="C267" s="15"/>
      <c r="D267" s="15"/>
      <c r="E267" s="15"/>
      <c r="F267" s="15"/>
      <c r="G267" s="15"/>
      <c r="H267" s="15"/>
      <c r="I267" s="15"/>
    </row>
    <row r="268" spans="1:9" s="107" customFormat="1" ht="21">
      <c r="A268" s="15"/>
      <c r="B268" s="15"/>
      <c r="C268" s="15"/>
      <c r="D268" s="15"/>
      <c r="E268" s="15"/>
      <c r="F268" s="15"/>
      <c r="G268" s="15"/>
      <c r="H268" s="15"/>
      <c r="I268" s="15"/>
    </row>
    <row r="269" spans="1:9" s="107" customFormat="1" ht="21">
      <c r="A269" s="15"/>
      <c r="B269" s="15"/>
      <c r="C269" s="15"/>
      <c r="D269" s="15"/>
      <c r="E269" s="15"/>
      <c r="F269" s="15"/>
      <c r="G269" s="15"/>
      <c r="H269" s="15"/>
      <c r="I269" s="15"/>
    </row>
    <row r="270" spans="1:9" s="107" customFormat="1" ht="21">
      <c r="A270" s="15"/>
      <c r="B270" s="15"/>
      <c r="C270" s="15"/>
      <c r="D270" s="15"/>
      <c r="E270" s="15"/>
      <c r="F270" s="15"/>
      <c r="G270" s="15"/>
      <c r="H270" s="15"/>
      <c r="I270" s="15"/>
    </row>
    <row r="271" spans="1:9" s="107" customFormat="1" ht="21">
      <c r="A271" s="15"/>
      <c r="B271" s="15"/>
      <c r="C271" s="15"/>
      <c r="D271" s="15"/>
      <c r="E271" s="15"/>
      <c r="F271" s="15"/>
      <c r="G271" s="15"/>
      <c r="H271" s="15"/>
      <c r="I271" s="15"/>
    </row>
    <row r="272" spans="1:9" s="109" customFormat="1" ht="21">
      <c r="A272" s="15"/>
      <c r="B272" s="15"/>
      <c r="C272" s="15"/>
      <c r="D272" s="15"/>
      <c r="E272" s="15"/>
      <c r="F272" s="15"/>
      <c r="G272" s="15"/>
      <c r="H272" s="15"/>
      <c r="I272" s="15"/>
    </row>
    <row r="273" spans="1:9" s="109" customFormat="1" ht="21">
      <c r="A273" s="15"/>
      <c r="B273" s="15"/>
      <c r="C273" s="15"/>
      <c r="D273" s="15"/>
      <c r="E273" s="15"/>
      <c r="F273" s="15"/>
      <c r="G273" s="15"/>
      <c r="H273" s="15"/>
      <c r="I273" s="15"/>
    </row>
    <row r="274" spans="1:9" s="109" customFormat="1" ht="21">
      <c r="A274" s="15"/>
      <c r="B274" s="15"/>
      <c r="C274" s="15"/>
      <c r="D274" s="15"/>
      <c r="E274" s="15"/>
      <c r="F274" s="15"/>
      <c r="G274" s="15"/>
      <c r="H274" s="15"/>
      <c r="I274" s="15"/>
    </row>
    <row r="275" spans="1:9" s="112" customFormat="1" ht="21">
      <c r="A275" s="15"/>
      <c r="B275" s="15"/>
      <c r="C275" s="15"/>
      <c r="D275" s="15"/>
      <c r="E275" s="15"/>
      <c r="F275" s="15"/>
      <c r="G275" s="15"/>
      <c r="H275" s="15"/>
      <c r="I275" s="15"/>
    </row>
    <row r="276" spans="1:9" s="112" customFormat="1" ht="21">
      <c r="A276" s="15"/>
      <c r="B276" s="15"/>
      <c r="C276" s="15"/>
      <c r="D276" s="15"/>
      <c r="E276" s="15"/>
      <c r="F276" s="15"/>
      <c r="G276" s="15"/>
      <c r="H276" s="15"/>
      <c r="I276" s="15"/>
    </row>
    <row r="277" spans="1:9" s="112" customFormat="1" ht="21">
      <c r="A277" s="15"/>
      <c r="B277" s="15"/>
      <c r="C277" s="15"/>
      <c r="D277" s="15"/>
      <c r="E277" s="15"/>
      <c r="F277" s="15"/>
      <c r="G277" s="15"/>
      <c r="H277" s="15"/>
      <c r="I277" s="15"/>
    </row>
    <row r="278" spans="1:9" s="112" customFormat="1" ht="21">
      <c r="A278" s="15"/>
      <c r="B278" s="15"/>
      <c r="C278" s="15"/>
      <c r="D278" s="15"/>
      <c r="E278" s="15"/>
      <c r="F278" s="15"/>
      <c r="G278" s="15"/>
      <c r="H278" s="15"/>
      <c r="I278" s="15"/>
    </row>
    <row r="279" spans="1:9" s="112" customFormat="1" ht="21">
      <c r="A279" s="15"/>
      <c r="B279" s="15"/>
      <c r="C279" s="15"/>
      <c r="D279" s="15"/>
      <c r="E279" s="15"/>
      <c r="F279" s="15"/>
      <c r="G279" s="15"/>
      <c r="H279" s="15"/>
      <c r="I279" s="15"/>
    </row>
    <row r="280" spans="1:9" s="112" customFormat="1" ht="21">
      <c r="A280" s="15"/>
      <c r="B280" s="15"/>
      <c r="C280" s="15"/>
      <c r="D280" s="15"/>
      <c r="E280" s="15"/>
      <c r="F280" s="15"/>
      <c r="G280" s="15"/>
      <c r="H280" s="15"/>
      <c r="I280" s="15"/>
    </row>
  </sheetData>
  <mergeCells count="2">
    <mergeCell ref="A1:I1"/>
    <mergeCell ref="A2:I2"/>
  </mergeCells>
  <printOptions/>
  <pageMargins left="0.11811023622047245" right="0.11811023622047245" top="0.1968503937007874" bottom="0.1968503937007874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J1">
      <selection activeCell="O12" sqref="O12"/>
    </sheetView>
  </sheetViews>
  <sheetFormatPr defaultColWidth="9.140625" defaultRowHeight="15"/>
  <cols>
    <col min="1" max="1" width="9.7109375" style="122" customWidth="1"/>
    <col min="2" max="2" width="11.421875" style="122" customWidth="1"/>
    <col min="3" max="3" width="12.7109375" style="122" customWidth="1"/>
    <col min="4" max="4" width="10.7109375" style="122" bestFit="1" customWidth="1"/>
    <col min="5" max="5" width="5.7109375" style="122" bestFit="1" customWidth="1"/>
    <col min="6" max="6" width="10.421875" style="122" customWidth="1"/>
    <col min="7" max="7" width="14.140625" style="122" customWidth="1"/>
    <col min="8" max="8" width="27.8515625" style="122" customWidth="1"/>
    <col min="9" max="10" width="10.8515625" style="122" bestFit="1" customWidth="1"/>
    <col min="11" max="11" width="4.421875" style="122" bestFit="1" customWidth="1"/>
    <col min="12" max="12" width="9.00390625" style="122" customWidth="1"/>
    <col min="13" max="13" width="16.8515625" style="122" customWidth="1"/>
    <col min="14" max="14" width="43.8515625" style="122" bestFit="1" customWidth="1"/>
    <col min="15" max="15" width="15.57421875" style="122" customWidth="1"/>
    <col min="16" max="16" width="15.421875" style="122" customWidth="1"/>
    <col min="17" max="17" width="15.140625" style="122" customWidth="1"/>
    <col min="18" max="16384" width="9.00390625" style="122" customWidth="1"/>
  </cols>
  <sheetData>
    <row r="1" spans="1:17" ht="33" customHeight="1">
      <c r="A1" s="416" t="s">
        <v>228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M1" s="417" t="s">
        <v>230</v>
      </c>
      <c r="N1" s="417"/>
      <c r="O1" s="417"/>
      <c r="P1" s="417"/>
      <c r="Q1" s="417"/>
    </row>
    <row r="2" spans="1:17" ht="33" customHeight="1">
      <c r="A2" s="418" t="s">
        <v>229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M2" s="68" t="s">
        <v>70</v>
      </c>
      <c r="N2" s="68" t="s">
        <v>73</v>
      </c>
      <c r="O2" s="68" t="s">
        <v>30</v>
      </c>
      <c r="P2" s="68" t="s">
        <v>38</v>
      </c>
      <c r="Q2" s="72" t="s">
        <v>51</v>
      </c>
    </row>
    <row r="3" spans="1:17" ht="21">
      <c r="A3" s="68" t="s">
        <v>70</v>
      </c>
      <c r="B3" s="68" t="s">
        <v>30</v>
      </c>
      <c r="C3" s="68" t="s">
        <v>25</v>
      </c>
      <c r="D3" s="68" t="s">
        <v>28</v>
      </c>
      <c r="E3" s="68" t="s">
        <v>29</v>
      </c>
      <c r="F3" s="68" t="s">
        <v>30</v>
      </c>
      <c r="G3" s="68" t="s">
        <v>51</v>
      </c>
      <c r="H3" s="68" t="s">
        <v>31</v>
      </c>
      <c r="I3" s="68" t="s">
        <v>33</v>
      </c>
      <c r="J3" s="68" t="s">
        <v>32</v>
      </c>
      <c r="K3" s="68" t="s">
        <v>0</v>
      </c>
      <c r="M3" s="73">
        <v>2554</v>
      </c>
      <c r="N3" s="74" t="s">
        <v>74</v>
      </c>
      <c r="O3" s="77">
        <v>6164000</v>
      </c>
      <c r="P3" s="77">
        <v>0</v>
      </c>
      <c r="Q3" s="71">
        <f aca="true" t="shared" si="0" ref="Q3:Q9">O3-P3</f>
        <v>6164000</v>
      </c>
    </row>
    <row r="4" spans="1:17" ht="23.25">
      <c r="A4" s="64">
        <v>2554</v>
      </c>
      <c r="B4" s="13">
        <f>Q4</f>
        <v>6164000</v>
      </c>
      <c r="C4" s="123"/>
      <c r="D4" s="123"/>
      <c r="E4" s="123"/>
      <c r="F4" s="123"/>
      <c r="G4" s="65">
        <f>B4-F4</f>
        <v>6164000</v>
      </c>
      <c r="H4" s="123"/>
      <c r="I4" s="123"/>
      <c r="J4" s="123"/>
      <c r="K4" s="123"/>
      <c r="M4" s="135"/>
      <c r="N4" s="75" t="s">
        <v>58</v>
      </c>
      <c r="O4" s="79">
        <f>SUM(O3:O3)</f>
        <v>6164000</v>
      </c>
      <c r="P4" s="79">
        <f>SUM(P3:P3)</f>
        <v>0</v>
      </c>
      <c r="Q4" s="80">
        <f>SUM(Q3:Q3)</f>
        <v>6164000</v>
      </c>
    </row>
    <row r="5" spans="1:17" ht="23.25">
      <c r="A5" s="123"/>
      <c r="B5" s="13"/>
      <c r="C5" s="11"/>
      <c r="D5" s="123"/>
      <c r="E5" s="123"/>
      <c r="F5" s="67"/>
      <c r="G5" s="69">
        <f>G4-F5</f>
        <v>6164000</v>
      </c>
      <c r="H5" s="12"/>
      <c r="I5" s="123"/>
      <c r="J5" s="123"/>
      <c r="K5" s="12"/>
      <c r="M5" s="73">
        <v>2555</v>
      </c>
      <c r="N5" s="81" t="s">
        <v>75</v>
      </c>
      <c r="O5" s="83"/>
      <c r="P5" s="83"/>
      <c r="Q5" s="83"/>
    </row>
    <row r="6" spans="1:17" ht="21">
      <c r="A6" s="64">
        <v>2555</v>
      </c>
      <c r="B6" s="13">
        <f>Q8</f>
        <v>45821150</v>
      </c>
      <c r="C6" s="11"/>
      <c r="D6" s="123"/>
      <c r="E6" s="123"/>
      <c r="F6" s="67"/>
      <c r="G6" s="65">
        <f>B6</f>
        <v>45821150</v>
      </c>
      <c r="H6" s="12"/>
      <c r="I6" s="12"/>
      <c r="J6" s="12"/>
      <c r="K6" s="12"/>
      <c r="M6" s="76"/>
      <c r="N6" s="76" t="s">
        <v>84</v>
      </c>
      <c r="O6" s="78">
        <v>34588750</v>
      </c>
      <c r="P6" s="78">
        <v>0</v>
      </c>
      <c r="Q6" s="78">
        <f t="shared" si="0"/>
        <v>34588750</v>
      </c>
    </row>
    <row r="7" spans="1:17" ht="23.25">
      <c r="A7" s="123"/>
      <c r="B7" s="13"/>
      <c r="C7" s="11"/>
      <c r="D7" s="123"/>
      <c r="E7" s="123"/>
      <c r="F7" s="67"/>
      <c r="G7" s="69">
        <f>SUM(G6)</f>
        <v>45821150</v>
      </c>
      <c r="H7" s="12"/>
      <c r="I7" s="12"/>
      <c r="J7" s="12"/>
      <c r="K7" s="12"/>
      <c r="M7" s="76"/>
      <c r="N7" s="76" t="s">
        <v>85</v>
      </c>
      <c r="O7" s="78">
        <v>11232400</v>
      </c>
      <c r="P7" s="78">
        <v>0</v>
      </c>
      <c r="Q7" s="78">
        <f t="shared" si="0"/>
        <v>11232400</v>
      </c>
    </row>
    <row r="8" spans="1:17" s="115" customFormat="1" ht="23.25">
      <c r="A8" s="64">
        <v>2556</v>
      </c>
      <c r="B8" s="13">
        <f>O11</f>
        <v>5748050</v>
      </c>
      <c r="C8" s="11"/>
      <c r="D8" s="123"/>
      <c r="E8" s="123"/>
      <c r="F8" s="67"/>
      <c r="G8" s="65">
        <v>5748050</v>
      </c>
      <c r="H8" s="12"/>
      <c r="I8" s="12"/>
      <c r="J8" s="12"/>
      <c r="K8" s="12"/>
      <c r="M8" s="136"/>
      <c r="N8" s="75" t="s">
        <v>58</v>
      </c>
      <c r="O8" s="79">
        <f>SUM(O6:O7)</f>
        <v>45821150</v>
      </c>
      <c r="P8" s="79">
        <f>SUM(P6:P7)</f>
        <v>0</v>
      </c>
      <c r="Q8" s="79">
        <f>SUM(Q6:Q7)</f>
        <v>45821150</v>
      </c>
    </row>
    <row r="9" spans="1:17" ht="23.25">
      <c r="A9" s="123"/>
      <c r="B9" s="13"/>
      <c r="C9" s="11"/>
      <c r="D9" s="123"/>
      <c r="E9" s="119"/>
      <c r="F9" s="67"/>
      <c r="G9" s="69">
        <f>SUM(G8)</f>
        <v>5748050</v>
      </c>
      <c r="H9" s="12"/>
      <c r="I9" s="12"/>
      <c r="J9" s="12"/>
      <c r="K9" s="12"/>
      <c r="M9" s="73">
        <v>2556</v>
      </c>
      <c r="N9" s="81" t="s">
        <v>75</v>
      </c>
      <c r="O9" s="77"/>
      <c r="P9" s="77"/>
      <c r="Q9" s="77">
        <f t="shared" si="0"/>
        <v>0</v>
      </c>
    </row>
    <row r="10" spans="1:17" ht="21">
      <c r="A10" s="64">
        <v>2557</v>
      </c>
      <c r="B10" s="13">
        <v>51214300</v>
      </c>
      <c r="C10" s="11"/>
      <c r="D10" s="123"/>
      <c r="E10" s="123"/>
      <c r="F10" s="67"/>
      <c r="G10" s="65">
        <f>B10</f>
        <v>51214300</v>
      </c>
      <c r="H10" s="12"/>
      <c r="I10" s="12"/>
      <c r="J10" s="12"/>
      <c r="K10" s="12"/>
      <c r="M10" s="76"/>
      <c r="N10" s="76" t="s">
        <v>86</v>
      </c>
      <c r="O10" s="78">
        <v>5748050</v>
      </c>
      <c r="P10" s="78"/>
      <c r="Q10" s="78">
        <f>O10-P10</f>
        <v>5748050</v>
      </c>
    </row>
    <row r="11" spans="1:17" ht="23.25">
      <c r="A11" s="123"/>
      <c r="B11" s="13"/>
      <c r="C11" s="11"/>
      <c r="D11" s="123"/>
      <c r="E11" s="119"/>
      <c r="F11" s="67"/>
      <c r="G11" s="142">
        <f>SUM(G10)</f>
        <v>51214300</v>
      </c>
      <c r="H11" s="141"/>
      <c r="I11" s="12"/>
      <c r="J11" s="12"/>
      <c r="K11" s="12"/>
      <c r="M11" s="136"/>
      <c r="N11" s="75" t="s">
        <v>58</v>
      </c>
      <c r="O11" s="79">
        <f>SUM(O10:O10)</f>
        <v>5748050</v>
      </c>
      <c r="P11" s="79">
        <f>SUM(P10:P10)</f>
        <v>0</v>
      </c>
      <c r="Q11" s="79">
        <f>SUM(Q10:Q10)</f>
        <v>5748050</v>
      </c>
    </row>
    <row r="12" spans="1:17" ht="21">
      <c r="A12" s="64">
        <v>2559</v>
      </c>
      <c r="B12" s="13">
        <v>24149970</v>
      </c>
      <c r="C12" s="11"/>
      <c r="D12" s="12"/>
      <c r="E12" s="12"/>
      <c r="F12" s="13"/>
      <c r="G12" s="13">
        <f>B12</f>
        <v>24149970</v>
      </c>
      <c r="H12" s="12"/>
      <c r="I12" s="12"/>
      <c r="J12" s="12"/>
      <c r="K12" s="12"/>
      <c r="M12" s="137">
        <v>2557</v>
      </c>
      <c r="N12" s="137" t="s">
        <v>75</v>
      </c>
      <c r="O12" s="74"/>
      <c r="P12" s="74"/>
      <c r="Q12" s="74"/>
    </row>
    <row r="13" spans="1:17" ht="21">
      <c r="A13" s="12"/>
      <c r="B13" s="12"/>
      <c r="C13" s="11"/>
      <c r="D13" s="12"/>
      <c r="E13" s="12"/>
      <c r="F13" s="13"/>
      <c r="G13" s="165">
        <f aca="true" t="shared" si="1" ref="G13:G18">G12-F13</f>
        <v>24149970</v>
      </c>
      <c r="H13" s="12"/>
      <c r="I13" s="12" t="s">
        <v>94</v>
      </c>
      <c r="J13" s="12" t="s">
        <v>108</v>
      </c>
      <c r="K13" s="12"/>
      <c r="M13" s="76"/>
      <c r="N13" s="76" t="s">
        <v>95</v>
      </c>
      <c r="O13" s="78">
        <v>46624300</v>
      </c>
      <c r="P13" s="78"/>
      <c r="Q13" s="121">
        <f>O13-P13</f>
        <v>46624300</v>
      </c>
    </row>
    <row r="14" spans="1:17" ht="23.25">
      <c r="A14" s="12"/>
      <c r="B14" s="12"/>
      <c r="C14" s="11"/>
      <c r="D14" s="12"/>
      <c r="E14" s="12"/>
      <c r="F14" s="13"/>
      <c r="G14" s="165">
        <f t="shared" si="1"/>
        <v>24149970</v>
      </c>
      <c r="H14" s="250"/>
      <c r="I14" s="12"/>
      <c r="J14" s="12"/>
      <c r="K14" s="12"/>
      <c r="M14" s="136"/>
      <c r="N14" s="75" t="s">
        <v>58</v>
      </c>
      <c r="O14" s="138">
        <f>SUM(O13:O13)</f>
        <v>46624300</v>
      </c>
      <c r="P14" s="138">
        <f>SUM(P13:P13)</f>
        <v>0</v>
      </c>
      <c r="Q14" s="138">
        <f>SUM(Q13:Q13)</f>
        <v>46624300</v>
      </c>
    </row>
    <row r="15" spans="1:17" ht="23.25">
      <c r="A15" s="12"/>
      <c r="B15" s="12"/>
      <c r="C15" s="11"/>
      <c r="D15" s="12"/>
      <c r="E15" s="12"/>
      <c r="F15" s="13"/>
      <c r="G15" s="165">
        <f t="shared" si="1"/>
        <v>24149970</v>
      </c>
      <c r="H15" s="252"/>
      <c r="I15" s="12"/>
      <c r="J15" s="12"/>
      <c r="K15" s="12"/>
      <c r="M15" s="137">
        <v>2559</v>
      </c>
      <c r="N15" s="137" t="s">
        <v>75</v>
      </c>
      <c r="O15" s="138"/>
      <c r="P15" s="138"/>
      <c r="Q15" s="138"/>
    </row>
    <row r="16" spans="1:17" ht="21">
      <c r="A16" s="12"/>
      <c r="B16" s="12"/>
      <c r="C16" s="11"/>
      <c r="D16" s="12"/>
      <c r="E16" s="12"/>
      <c r="F16" s="13"/>
      <c r="G16" s="253">
        <f t="shared" si="1"/>
        <v>24149970</v>
      </c>
      <c r="H16" s="250"/>
      <c r="I16" s="12"/>
      <c r="J16" s="12"/>
      <c r="K16" s="12"/>
      <c r="M16" s="76"/>
      <c r="N16" s="76" t="s">
        <v>224</v>
      </c>
      <c r="O16" s="188">
        <v>2249000</v>
      </c>
      <c r="P16" s="188"/>
      <c r="Q16" s="188">
        <f>O16-P16</f>
        <v>2249000</v>
      </c>
    </row>
    <row r="17" spans="1:17" ht="21">
      <c r="A17" s="12"/>
      <c r="B17" s="12"/>
      <c r="C17" s="11"/>
      <c r="D17" s="12"/>
      <c r="E17" s="12"/>
      <c r="F17" s="13"/>
      <c r="G17" s="253">
        <f t="shared" si="1"/>
        <v>24149970</v>
      </c>
      <c r="H17" s="12"/>
      <c r="I17" s="12"/>
      <c r="J17" s="12"/>
      <c r="K17" s="12"/>
      <c r="M17" s="76"/>
      <c r="N17" s="76" t="s">
        <v>225</v>
      </c>
      <c r="O17" s="188">
        <v>1689500</v>
      </c>
      <c r="P17" s="188"/>
      <c r="Q17" s="188">
        <f aca="true" t="shared" si="2" ref="Q17:Q23">O17-P17</f>
        <v>1689500</v>
      </c>
    </row>
    <row r="18" spans="1:17" ht="23.25">
      <c r="A18" s="12"/>
      <c r="B18" s="12"/>
      <c r="C18" s="11"/>
      <c r="D18" s="12"/>
      <c r="E18" s="12"/>
      <c r="F18" s="13"/>
      <c r="G18" s="253">
        <f t="shared" si="1"/>
        <v>24149970</v>
      </c>
      <c r="H18" s="12"/>
      <c r="I18" s="12"/>
      <c r="J18" s="12"/>
      <c r="K18" s="12"/>
      <c r="M18" s="76"/>
      <c r="N18" s="75" t="s">
        <v>58</v>
      </c>
      <c r="O18" s="138">
        <f>SUM(O16:O17)</f>
        <v>3938500</v>
      </c>
      <c r="P18" s="138">
        <f>SUM(P16:P17)</f>
        <v>0</v>
      </c>
      <c r="Q18" s="138">
        <f>SUM(Q16:Q17)</f>
        <v>3938500</v>
      </c>
    </row>
    <row r="19" spans="1:17" ht="21">
      <c r="A19" s="12"/>
      <c r="B19" s="12"/>
      <c r="C19" s="11"/>
      <c r="D19" s="12"/>
      <c r="E19" s="12"/>
      <c r="F19" s="13"/>
      <c r="G19" s="165">
        <f aca="true" t="shared" si="3" ref="G19:G24">G18-F19</f>
        <v>24149970</v>
      </c>
      <c r="H19" s="252"/>
      <c r="I19" s="12"/>
      <c r="J19" s="12"/>
      <c r="K19" s="12"/>
      <c r="M19" s="76"/>
      <c r="N19" s="137" t="s">
        <v>88</v>
      </c>
      <c r="O19" s="188"/>
      <c r="P19" s="188"/>
      <c r="Q19" s="188"/>
    </row>
    <row r="20" spans="1:17" ht="42">
      <c r="A20" s="12"/>
      <c r="B20" s="12"/>
      <c r="C20" s="11"/>
      <c r="D20" s="12"/>
      <c r="E20" s="12"/>
      <c r="F20" s="13"/>
      <c r="G20" s="165">
        <f t="shared" si="3"/>
        <v>24149970</v>
      </c>
      <c r="H20" s="252"/>
      <c r="I20" s="12"/>
      <c r="J20" s="12"/>
      <c r="K20" s="12"/>
      <c r="M20" s="76"/>
      <c r="N20" s="141" t="s">
        <v>226</v>
      </c>
      <c r="O20" s="188">
        <v>1943070</v>
      </c>
      <c r="P20" s="188"/>
      <c r="Q20" s="188">
        <f t="shared" si="2"/>
        <v>1943070</v>
      </c>
    </row>
    <row r="21" spans="1:17" ht="23.25">
      <c r="A21" s="12"/>
      <c r="B21" s="12"/>
      <c r="C21" s="11"/>
      <c r="D21" s="12"/>
      <c r="E21" s="12"/>
      <c r="F21" s="13"/>
      <c r="G21" s="165">
        <f t="shared" si="3"/>
        <v>24149970</v>
      </c>
      <c r="H21" s="12"/>
      <c r="I21" s="12"/>
      <c r="J21" s="12"/>
      <c r="K21" s="12"/>
      <c r="M21" s="76"/>
      <c r="N21" s="75" t="s">
        <v>58</v>
      </c>
      <c r="O21" s="138">
        <f>SUM(O16:O20)</f>
        <v>9820070</v>
      </c>
      <c r="P21" s="138">
        <f>SUM(P16:P20)</f>
        <v>0</v>
      </c>
      <c r="Q21" s="138">
        <f t="shared" si="2"/>
        <v>9820070</v>
      </c>
    </row>
    <row r="22" spans="1:17" ht="21">
      <c r="A22" s="12"/>
      <c r="B22" s="12"/>
      <c r="C22" s="11"/>
      <c r="D22" s="12"/>
      <c r="E22" s="12"/>
      <c r="F22" s="13"/>
      <c r="G22" s="165">
        <f t="shared" si="3"/>
        <v>24149970</v>
      </c>
      <c r="H22" s="12"/>
      <c r="I22" s="12"/>
      <c r="J22" s="12"/>
      <c r="K22" s="12"/>
      <c r="M22" s="76"/>
      <c r="N22" s="137" t="s">
        <v>87</v>
      </c>
      <c r="O22" s="188"/>
      <c r="P22" s="188"/>
      <c r="Q22" s="188">
        <f t="shared" si="2"/>
        <v>0</v>
      </c>
    </row>
    <row r="23" spans="1:17" ht="21">
      <c r="A23" s="12"/>
      <c r="B23" s="12"/>
      <c r="C23" s="11"/>
      <c r="D23" s="12"/>
      <c r="E23" s="12"/>
      <c r="F23" s="13"/>
      <c r="G23" s="165">
        <f t="shared" si="3"/>
        <v>24149970</v>
      </c>
      <c r="H23" s="252"/>
      <c r="I23" s="12"/>
      <c r="J23" s="12"/>
      <c r="K23" s="12"/>
      <c r="M23" s="76"/>
      <c r="N23" s="76" t="s">
        <v>227</v>
      </c>
      <c r="O23" s="188">
        <v>10391400</v>
      </c>
      <c r="P23" s="188">
        <v>0</v>
      </c>
      <c r="Q23" s="188">
        <f t="shared" si="2"/>
        <v>10391400</v>
      </c>
    </row>
    <row r="24" spans="1:17" ht="23.25">
      <c r="A24" s="12"/>
      <c r="B24" s="12"/>
      <c r="C24" s="11"/>
      <c r="D24" s="12"/>
      <c r="E24" s="12"/>
      <c r="F24" s="13"/>
      <c r="G24" s="165">
        <f t="shared" si="3"/>
        <v>24149970</v>
      </c>
      <c r="H24" s="252"/>
      <c r="I24" s="12"/>
      <c r="J24" s="12"/>
      <c r="K24" s="12"/>
      <c r="M24" s="76"/>
      <c r="N24" s="75" t="s">
        <v>58</v>
      </c>
      <c r="O24" s="138">
        <f>SUM(O23)</f>
        <v>10391400</v>
      </c>
      <c r="P24" s="138">
        <f>SUM(P23)</f>
        <v>0</v>
      </c>
      <c r="Q24" s="138">
        <f>SUM(Q23)</f>
        <v>10391400</v>
      </c>
    </row>
    <row r="25" spans="1:17" ht="23.25">
      <c r="A25" s="12"/>
      <c r="B25" s="12"/>
      <c r="C25" s="11"/>
      <c r="D25" s="12"/>
      <c r="E25" s="12"/>
      <c r="F25" s="13"/>
      <c r="G25" s="165">
        <f>G24-F25</f>
        <v>24149970</v>
      </c>
      <c r="H25" s="252"/>
      <c r="I25" s="12"/>
      <c r="J25" s="12"/>
      <c r="K25" s="12"/>
      <c r="M25" s="136"/>
      <c r="N25" s="139" t="s">
        <v>132</v>
      </c>
      <c r="O25" s="140">
        <f>O18+O21+O24</f>
        <v>24149970</v>
      </c>
      <c r="P25" s="140">
        <f>P18+P21+P24</f>
        <v>0</v>
      </c>
      <c r="Q25" s="140">
        <f>Q18+Q21+Q24</f>
        <v>24149970</v>
      </c>
    </row>
    <row r="26" spans="1:11" ht="21">
      <c r="A26" s="12"/>
      <c r="B26" s="12"/>
      <c r="C26" s="11"/>
      <c r="D26" s="12"/>
      <c r="E26" s="12"/>
      <c r="F26" s="13"/>
      <c r="G26" s="165">
        <f>G25-F26</f>
        <v>24149970</v>
      </c>
      <c r="H26" s="252"/>
      <c r="I26" s="12"/>
      <c r="J26" s="12"/>
      <c r="K26" s="12"/>
    </row>
    <row r="27" spans="1:11" ht="21">
      <c r="A27" s="12"/>
      <c r="B27" s="12"/>
      <c r="C27" s="11"/>
      <c r="D27" s="12"/>
      <c r="E27" s="12"/>
      <c r="F27" s="13"/>
      <c r="G27" s="165">
        <f>G26-F27</f>
        <v>24149970</v>
      </c>
      <c r="H27" s="252"/>
      <c r="I27" s="12"/>
      <c r="J27" s="12"/>
      <c r="K27" s="12"/>
    </row>
  </sheetData>
  <sheetProtection/>
  <mergeCells count="3">
    <mergeCell ref="A1:K1"/>
    <mergeCell ref="M1:Q1"/>
    <mergeCell ref="A2:K2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S419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3.8515625" style="336" customWidth="1"/>
    <col min="2" max="2" width="11.421875" style="336" customWidth="1"/>
    <col min="3" max="3" width="14.00390625" style="338" customWidth="1"/>
    <col min="4" max="4" width="46.57421875" style="338" customWidth="1"/>
    <col min="5" max="5" width="13.28125" style="338" customWidth="1"/>
    <col min="6" max="6" width="15.421875" style="357" customWidth="1"/>
    <col min="7" max="7" width="14.7109375" style="358" customWidth="1"/>
    <col min="8" max="8" width="8.28125" style="358" customWidth="1"/>
    <col min="9" max="9" width="14.421875" style="359" customWidth="1"/>
    <col min="10" max="16384" width="9.00390625" style="338" customWidth="1"/>
  </cols>
  <sheetData>
    <row r="1" spans="1:10" ht="23.25">
      <c r="A1" s="423" t="s">
        <v>156</v>
      </c>
      <c r="B1" s="423"/>
      <c r="C1" s="423"/>
      <c r="D1" s="423"/>
      <c r="E1" s="423"/>
      <c r="F1" s="423"/>
      <c r="G1" s="423"/>
      <c r="H1" s="423"/>
      <c r="I1" s="423"/>
      <c r="J1" s="337"/>
    </row>
    <row r="2" spans="1:9" ht="23.25">
      <c r="A2" s="422" t="s">
        <v>158</v>
      </c>
      <c r="B2" s="422"/>
      <c r="C2" s="422"/>
      <c r="D2" s="422"/>
      <c r="E2" s="422"/>
      <c r="F2" s="422"/>
      <c r="G2" s="422"/>
      <c r="H2" s="422"/>
      <c r="I2" s="422"/>
    </row>
    <row r="3" spans="1:97" s="337" customFormat="1" ht="23.25">
      <c r="A3" s="339" t="s">
        <v>159</v>
      </c>
      <c r="B3" s="339"/>
      <c r="C3" s="340" t="s">
        <v>160</v>
      </c>
      <c r="D3" s="341" t="s">
        <v>133</v>
      </c>
      <c r="E3" s="342" t="s">
        <v>136</v>
      </c>
      <c r="F3" s="342" t="s">
        <v>31</v>
      </c>
      <c r="G3" s="342" t="s">
        <v>51</v>
      </c>
      <c r="H3" s="343" t="s">
        <v>161</v>
      </c>
      <c r="I3" s="344" t="s">
        <v>0</v>
      </c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38"/>
      <c r="AL3" s="338"/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38"/>
      <c r="AY3" s="338"/>
      <c r="AZ3" s="338"/>
      <c r="BA3" s="338"/>
      <c r="BB3" s="338"/>
      <c r="BC3" s="338"/>
      <c r="BD3" s="338"/>
      <c r="BE3" s="338"/>
      <c r="BF3" s="338"/>
      <c r="BG3" s="338"/>
      <c r="BH3" s="338"/>
      <c r="BI3" s="338"/>
      <c r="BJ3" s="338"/>
      <c r="BK3" s="338"/>
      <c r="BL3" s="338"/>
      <c r="BM3" s="338"/>
      <c r="BN3" s="338"/>
      <c r="BO3" s="338"/>
      <c r="BP3" s="338"/>
      <c r="BQ3" s="338"/>
      <c r="BR3" s="338"/>
      <c r="BS3" s="338"/>
      <c r="BT3" s="338"/>
      <c r="BU3" s="338"/>
      <c r="BV3" s="338"/>
      <c r="BW3" s="338"/>
      <c r="BX3" s="338"/>
      <c r="BY3" s="338"/>
      <c r="BZ3" s="338"/>
      <c r="CA3" s="338"/>
      <c r="CB3" s="338"/>
      <c r="CC3" s="338"/>
      <c r="CD3" s="338"/>
      <c r="CE3" s="338"/>
      <c r="CF3" s="338"/>
      <c r="CG3" s="338"/>
      <c r="CH3" s="338"/>
      <c r="CI3" s="338"/>
      <c r="CJ3" s="338"/>
      <c r="CK3" s="338"/>
      <c r="CL3" s="338"/>
      <c r="CM3" s="338"/>
      <c r="CN3" s="338"/>
      <c r="CO3" s="338"/>
      <c r="CP3" s="338"/>
      <c r="CQ3" s="338"/>
      <c r="CR3" s="338"/>
      <c r="CS3" s="338"/>
    </row>
    <row r="4" spans="1:97" s="337" customFormat="1" ht="23.25">
      <c r="A4" s="345"/>
      <c r="B4" s="421" t="s">
        <v>75</v>
      </c>
      <c r="C4" s="421"/>
      <c r="D4" s="360"/>
      <c r="E4" s="361"/>
      <c r="F4" s="361"/>
      <c r="G4" s="361"/>
      <c r="H4" s="362"/>
      <c r="I4" s="351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  <c r="BK4" s="338"/>
      <c r="BL4" s="338"/>
      <c r="BM4" s="338"/>
      <c r="BN4" s="338"/>
      <c r="BO4" s="338"/>
      <c r="BP4" s="338"/>
      <c r="BQ4" s="338"/>
      <c r="BR4" s="338"/>
      <c r="BS4" s="338"/>
      <c r="BT4" s="338"/>
      <c r="BU4" s="338"/>
      <c r="BV4" s="338"/>
      <c r="BW4" s="338"/>
      <c r="BX4" s="338"/>
      <c r="BY4" s="338"/>
      <c r="BZ4" s="338"/>
      <c r="CA4" s="338"/>
      <c r="CB4" s="338"/>
      <c r="CC4" s="338"/>
      <c r="CD4" s="338"/>
      <c r="CE4" s="338"/>
      <c r="CF4" s="338"/>
      <c r="CG4" s="338"/>
      <c r="CH4" s="338"/>
      <c r="CI4" s="338"/>
      <c r="CJ4" s="338"/>
      <c r="CK4" s="338"/>
      <c r="CL4" s="338"/>
      <c r="CM4" s="338"/>
      <c r="CN4" s="338"/>
      <c r="CO4" s="338"/>
      <c r="CP4" s="338"/>
      <c r="CQ4" s="338"/>
      <c r="CR4" s="338"/>
      <c r="CS4" s="338"/>
    </row>
    <row r="5" spans="1:9" ht="23.25" hidden="1">
      <c r="A5" s="345">
        <v>1</v>
      </c>
      <c r="B5" s="346"/>
      <c r="C5" s="347" t="s">
        <v>162</v>
      </c>
      <c r="D5" s="348" t="s">
        <v>163</v>
      </c>
      <c r="E5" s="348">
        <v>0</v>
      </c>
      <c r="F5" s="348">
        <v>0</v>
      </c>
      <c r="G5" s="348">
        <f>E5-F5</f>
        <v>0</v>
      </c>
      <c r="H5" s="349"/>
      <c r="I5" s="347"/>
    </row>
    <row r="6" spans="1:9" ht="23.25" hidden="1">
      <c r="A6" s="345"/>
      <c r="B6" s="346"/>
      <c r="C6" s="347" t="s">
        <v>164</v>
      </c>
      <c r="D6" s="348" t="s">
        <v>165</v>
      </c>
      <c r="E6" s="348"/>
      <c r="F6" s="348"/>
      <c r="G6" s="348" t="s">
        <v>157</v>
      </c>
      <c r="H6" s="349"/>
      <c r="I6" s="347"/>
    </row>
    <row r="7" spans="1:9" ht="23.25" hidden="1">
      <c r="A7" s="345"/>
      <c r="B7" s="346"/>
      <c r="C7" s="347"/>
      <c r="D7" s="348" t="s">
        <v>166</v>
      </c>
      <c r="E7" s="348"/>
      <c r="F7" s="348"/>
      <c r="G7" s="348"/>
      <c r="H7" s="349"/>
      <c r="I7" s="347"/>
    </row>
    <row r="8" spans="1:9" ht="23.25">
      <c r="A8" s="345">
        <v>1</v>
      </c>
      <c r="B8" s="346"/>
      <c r="C8" s="351" t="s">
        <v>167</v>
      </c>
      <c r="D8" s="348" t="s">
        <v>168</v>
      </c>
      <c r="E8" s="348">
        <v>1000000</v>
      </c>
      <c r="F8" s="348">
        <v>0</v>
      </c>
      <c r="G8" s="352">
        <f>E8-F8</f>
        <v>1000000</v>
      </c>
      <c r="H8" s="350"/>
      <c r="I8" s="350"/>
    </row>
    <row r="9" spans="1:9" ht="23.25">
      <c r="A9" s="345">
        <v>2</v>
      </c>
      <c r="B9" s="346"/>
      <c r="C9" s="351" t="s">
        <v>169</v>
      </c>
      <c r="D9" s="348" t="s">
        <v>170</v>
      </c>
      <c r="E9" s="348">
        <v>1650000</v>
      </c>
      <c r="F9" s="348"/>
      <c r="G9" s="352">
        <f aca="true" t="shared" si="0" ref="G9:G29">E9-F9</f>
        <v>1650000</v>
      </c>
      <c r="H9" s="345"/>
      <c r="I9" s="347"/>
    </row>
    <row r="10" spans="1:9" ht="23.25">
      <c r="A10" s="345">
        <v>3</v>
      </c>
      <c r="B10" s="346"/>
      <c r="C10" s="351" t="s">
        <v>171</v>
      </c>
      <c r="D10" s="348" t="s">
        <v>172</v>
      </c>
      <c r="E10" s="348">
        <v>433000</v>
      </c>
      <c r="F10" s="348">
        <v>0</v>
      </c>
      <c r="G10" s="352">
        <f t="shared" si="0"/>
        <v>433000</v>
      </c>
      <c r="H10" s="349"/>
      <c r="I10" s="347"/>
    </row>
    <row r="11" spans="1:9" ht="23.25">
      <c r="A11" s="345">
        <v>4</v>
      </c>
      <c r="B11" s="346"/>
      <c r="C11" s="353" t="s">
        <v>173</v>
      </c>
      <c r="D11" s="348" t="s">
        <v>174</v>
      </c>
      <c r="E11" s="348">
        <v>1800000</v>
      </c>
      <c r="F11" s="348"/>
      <c r="G11" s="352">
        <f t="shared" si="0"/>
        <v>1800000</v>
      </c>
      <c r="H11" s="350"/>
      <c r="I11" s="350"/>
    </row>
    <row r="12" spans="1:9" ht="23.25">
      <c r="A12" s="345">
        <v>5</v>
      </c>
      <c r="B12" s="346"/>
      <c r="C12" s="353" t="s">
        <v>175</v>
      </c>
      <c r="D12" s="348" t="s">
        <v>176</v>
      </c>
      <c r="E12" s="348">
        <v>640000</v>
      </c>
      <c r="F12" s="348"/>
      <c r="G12" s="352">
        <f t="shared" si="0"/>
        <v>640000</v>
      </c>
      <c r="H12" s="350"/>
      <c r="I12" s="350"/>
    </row>
    <row r="13" spans="1:9" ht="23.25">
      <c r="A13" s="345">
        <v>6</v>
      </c>
      <c r="B13" s="346"/>
      <c r="C13" s="353" t="s">
        <v>177</v>
      </c>
      <c r="D13" s="348" t="s">
        <v>178</v>
      </c>
      <c r="E13" s="348">
        <v>1500000</v>
      </c>
      <c r="F13" s="348"/>
      <c r="G13" s="352">
        <f t="shared" si="0"/>
        <v>1500000</v>
      </c>
      <c r="H13" s="350"/>
      <c r="I13" s="350"/>
    </row>
    <row r="14" spans="1:9" ht="23.25">
      <c r="A14" s="345">
        <v>7</v>
      </c>
      <c r="B14" s="346"/>
      <c r="C14" s="353" t="s">
        <v>179</v>
      </c>
      <c r="D14" s="348" t="s">
        <v>180</v>
      </c>
      <c r="E14" s="348">
        <v>232400</v>
      </c>
      <c r="F14" s="348"/>
      <c r="G14" s="352">
        <f t="shared" si="0"/>
        <v>232400</v>
      </c>
      <c r="H14" s="350"/>
      <c r="I14" s="350"/>
    </row>
    <row r="15" spans="1:9" ht="23.25">
      <c r="A15" s="345">
        <v>8</v>
      </c>
      <c r="B15" s="346"/>
      <c r="C15" s="353" t="s">
        <v>181</v>
      </c>
      <c r="D15" s="348" t="s">
        <v>182</v>
      </c>
      <c r="E15" s="348">
        <v>1502000</v>
      </c>
      <c r="F15" s="348"/>
      <c r="G15" s="352">
        <f t="shared" si="0"/>
        <v>1502000</v>
      </c>
      <c r="H15" s="350"/>
      <c r="I15" s="350"/>
    </row>
    <row r="16" spans="1:9" ht="23.25">
      <c r="A16" s="345"/>
      <c r="B16" s="419" t="s">
        <v>6</v>
      </c>
      <c r="C16" s="420"/>
      <c r="D16" s="348"/>
      <c r="E16" s="348"/>
      <c r="F16" s="348"/>
      <c r="G16" s="352">
        <f t="shared" si="0"/>
        <v>0</v>
      </c>
      <c r="H16" s="350"/>
      <c r="I16" s="350"/>
    </row>
    <row r="17" spans="1:9" ht="23.25">
      <c r="A17" s="345">
        <v>9</v>
      </c>
      <c r="B17" s="346"/>
      <c r="C17" s="353" t="s">
        <v>183</v>
      </c>
      <c r="D17" s="348" t="s">
        <v>184</v>
      </c>
      <c r="E17" s="348">
        <v>280000</v>
      </c>
      <c r="F17" s="348"/>
      <c r="G17" s="352">
        <f t="shared" si="0"/>
        <v>280000</v>
      </c>
      <c r="H17" s="350"/>
      <c r="I17" s="350"/>
    </row>
    <row r="18" spans="1:9" ht="23.25">
      <c r="A18" s="345">
        <v>10</v>
      </c>
      <c r="B18" s="346"/>
      <c r="C18" s="353" t="s">
        <v>185</v>
      </c>
      <c r="D18" s="348" t="s">
        <v>186</v>
      </c>
      <c r="E18" s="348">
        <v>400000</v>
      </c>
      <c r="F18" s="348"/>
      <c r="G18" s="352">
        <f t="shared" si="0"/>
        <v>400000</v>
      </c>
      <c r="H18" s="350"/>
      <c r="I18" s="350"/>
    </row>
    <row r="19" spans="1:9" ht="23.25">
      <c r="A19" s="345"/>
      <c r="B19" s="419" t="s">
        <v>16</v>
      </c>
      <c r="C19" s="420"/>
      <c r="D19" s="348"/>
      <c r="E19" s="348"/>
      <c r="F19" s="348"/>
      <c r="G19" s="352">
        <f t="shared" si="0"/>
        <v>0</v>
      </c>
      <c r="H19" s="350"/>
      <c r="I19" s="350"/>
    </row>
    <row r="20" spans="1:9" ht="23.25">
      <c r="A20" s="345">
        <v>11</v>
      </c>
      <c r="B20" s="346"/>
      <c r="C20" s="353" t="s">
        <v>187</v>
      </c>
      <c r="D20" s="348" t="s">
        <v>188</v>
      </c>
      <c r="E20" s="348">
        <v>350000</v>
      </c>
      <c r="F20" s="348"/>
      <c r="G20" s="352">
        <f t="shared" si="0"/>
        <v>350000</v>
      </c>
      <c r="H20" s="350"/>
      <c r="I20" s="350"/>
    </row>
    <row r="21" spans="1:9" ht="23.25">
      <c r="A21" s="345">
        <v>12</v>
      </c>
      <c r="B21" s="346"/>
      <c r="C21" s="353" t="s">
        <v>189</v>
      </c>
      <c r="D21" s="348" t="s">
        <v>190</v>
      </c>
      <c r="E21" s="348">
        <v>107000</v>
      </c>
      <c r="F21" s="348"/>
      <c r="G21" s="352">
        <f t="shared" si="0"/>
        <v>107000</v>
      </c>
      <c r="H21" s="350"/>
      <c r="I21" s="350"/>
    </row>
    <row r="22" spans="1:9" ht="23.25">
      <c r="A22" s="345">
        <v>13</v>
      </c>
      <c r="B22" s="346"/>
      <c r="C22" s="351" t="s">
        <v>191</v>
      </c>
      <c r="D22" s="348" t="s">
        <v>192</v>
      </c>
      <c r="E22" s="348">
        <v>75000</v>
      </c>
      <c r="F22" s="348"/>
      <c r="G22" s="352">
        <f t="shared" si="0"/>
        <v>75000</v>
      </c>
      <c r="H22" s="345"/>
      <c r="I22" s="347"/>
    </row>
    <row r="23" spans="1:9" ht="23.25">
      <c r="A23" s="345"/>
      <c r="B23" s="419" t="s">
        <v>15</v>
      </c>
      <c r="C23" s="420"/>
      <c r="D23" s="348"/>
      <c r="E23" s="348"/>
      <c r="F23" s="348"/>
      <c r="G23" s="352">
        <f t="shared" si="0"/>
        <v>0</v>
      </c>
      <c r="H23" s="345"/>
      <c r="I23" s="347"/>
    </row>
    <row r="24" spans="1:9" ht="23.25">
      <c r="A24" s="345">
        <v>14</v>
      </c>
      <c r="B24" s="346"/>
      <c r="C24" s="351" t="s">
        <v>193</v>
      </c>
      <c r="D24" s="348" t="s">
        <v>194</v>
      </c>
      <c r="E24" s="348">
        <v>980000</v>
      </c>
      <c r="F24" s="348"/>
      <c r="G24" s="352">
        <f t="shared" si="0"/>
        <v>980000</v>
      </c>
      <c r="H24" s="345"/>
      <c r="I24" s="347"/>
    </row>
    <row r="25" spans="1:9" ht="23.25">
      <c r="A25" s="345">
        <v>15</v>
      </c>
      <c r="B25" s="346"/>
      <c r="C25" s="351" t="s">
        <v>195</v>
      </c>
      <c r="D25" s="348" t="s">
        <v>196</v>
      </c>
      <c r="E25" s="348">
        <v>390000</v>
      </c>
      <c r="F25" s="348"/>
      <c r="G25" s="352">
        <f t="shared" si="0"/>
        <v>390000</v>
      </c>
      <c r="H25" s="345"/>
      <c r="I25" s="347"/>
    </row>
    <row r="26" spans="1:9" ht="23.25">
      <c r="A26" s="345">
        <v>16</v>
      </c>
      <c r="B26" s="346"/>
      <c r="C26" s="351" t="s">
        <v>197</v>
      </c>
      <c r="D26" s="348" t="s">
        <v>198</v>
      </c>
      <c r="E26" s="348">
        <v>96300</v>
      </c>
      <c r="F26" s="348"/>
      <c r="G26" s="352">
        <f t="shared" si="0"/>
        <v>96300</v>
      </c>
      <c r="H26" s="345"/>
      <c r="I26" s="347"/>
    </row>
    <row r="27" spans="1:9" ht="23.25">
      <c r="A27" s="345">
        <v>17</v>
      </c>
      <c r="B27" s="346"/>
      <c r="C27" s="351" t="s">
        <v>199</v>
      </c>
      <c r="D27" s="348" t="s">
        <v>200</v>
      </c>
      <c r="E27" s="348">
        <v>299600</v>
      </c>
      <c r="F27" s="348"/>
      <c r="G27" s="352">
        <f t="shared" si="0"/>
        <v>299600</v>
      </c>
      <c r="H27" s="345"/>
      <c r="I27" s="347"/>
    </row>
    <row r="28" spans="1:9" ht="23.25">
      <c r="A28" s="345">
        <v>18</v>
      </c>
      <c r="B28" s="346"/>
      <c r="C28" s="351" t="s">
        <v>201</v>
      </c>
      <c r="D28" s="348" t="s">
        <v>202</v>
      </c>
      <c r="E28" s="348">
        <v>270000</v>
      </c>
      <c r="F28" s="348"/>
      <c r="G28" s="352">
        <f t="shared" si="0"/>
        <v>270000</v>
      </c>
      <c r="H28" s="345"/>
      <c r="I28" s="347"/>
    </row>
    <row r="29" spans="1:9" ht="23.25">
      <c r="A29" s="345">
        <v>19</v>
      </c>
      <c r="B29" s="346"/>
      <c r="C29" s="351" t="s">
        <v>203</v>
      </c>
      <c r="D29" s="348" t="s">
        <v>204</v>
      </c>
      <c r="E29" s="348">
        <v>51000</v>
      </c>
      <c r="F29" s="348"/>
      <c r="G29" s="352">
        <f t="shared" si="0"/>
        <v>51000</v>
      </c>
      <c r="H29" s="345"/>
      <c r="I29" s="347"/>
    </row>
    <row r="30" spans="1:9" ht="23.25">
      <c r="A30" s="345"/>
      <c r="B30" s="345"/>
      <c r="C30" s="351"/>
      <c r="D30" s="354" t="s">
        <v>205</v>
      </c>
      <c r="E30" s="348">
        <f>SUM(E8:E29)</f>
        <v>12056300</v>
      </c>
      <c r="F30" s="348">
        <f>SUM(F8:F29)</f>
        <v>0</v>
      </c>
      <c r="G30" s="348">
        <f>SUM(G8:G29)</f>
        <v>12056300</v>
      </c>
      <c r="H30" s="348">
        <f>SUM(H8:H29)</f>
        <v>0</v>
      </c>
      <c r="I30" s="348">
        <f>SUM(I8:I29)</f>
        <v>0</v>
      </c>
    </row>
    <row r="31" spans="1:9" ht="23.25">
      <c r="A31" s="355"/>
      <c r="B31" s="355"/>
      <c r="E31" s="356"/>
      <c r="F31" s="338"/>
      <c r="G31" s="355"/>
      <c r="H31" s="355"/>
      <c r="I31" s="355"/>
    </row>
    <row r="32" spans="1:9" ht="23.25">
      <c r="A32" s="355"/>
      <c r="B32" s="355"/>
      <c r="E32" s="356"/>
      <c r="F32" s="338"/>
      <c r="G32" s="355"/>
      <c r="H32" s="355"/>
      <c r="I32" s="355"/>
    </row>
    <row r="33" spans="1:9" ht="23.25">
      <c r="A33" s="355"/>
      <c r="B33" s="355"/>
      <c r="E33" s="356"/>
      <c r="F33" s="338"/>
      <c r="G33" s="355"/>
      <c r="H33" s="355"/>
      <c r="I33" s="355"/>
    </row>
    <row r="34" spans="1:9" ht="23.25">
      <c r="A34" s="355"/>
      <c r="B34" s="355"/>
      <c r="E34" s="356"/>
      <c r="F34" s="338"/>
      <c r="G34" s="355"/>
      <c r="H34" s="355"/>
      <c r="I34" s="355"/>
    </row>
    <row r="35" spans="1:9" ht="23.25">
      <c r="A35" s="355"/>
      <c r="B35" s="355"/>
      <c r="E35" s="356"/>
      <c r="F35" s="338"/>
      <c r="G35" s="355"/>
      <c r="H35" s="355"/>
      <c r="I35" s="355"/>
    </row>
    <row r="36" spans="1:9" ht="23.25">
      <c r="A36" s="355"/>
      <c r="B36" s="355"/>
      <c r="E36" s="356"/>
      <c r="F36" s="338"/>
      <c r="G36" s="355"/>
      <c r="H36" s="355"/>
      <c r="I36" s="355"/>
    </row>
    <row r="37" spans="1:9" ht="23.25">
      <c r="A37" s="355"/>
      <c r="B37" s="355"/>
      <c r="E37" s="356"/>
      <c r="F37" s="338"/>
      <c r="G37" s="355"/>
      <c r="H37" s="355"/>
      <c r="I37" s="355"/>
    </row>
    <row r="38" spans="3:9" ht="23.25">
      <c r="C38" s="337"/>
      <c r="E38" s="356"/>
      <c r="F38" s="338"/>
      <c r="G38" s="355"/>
      <c r="H38" s="355"/>
      <c r="I38" s="355"/>
    </row>
    <row r="39" spans="3:9" ht="23.25">
      <c r="C39" s="337"/>
      <c r="E39" s="356"/>
      <c r="F39" s="338"/>
      <c r="G39" s="355"/>
      <c r="H39" s="355"/>
      <c r="I39" s="355"/>
    </row>
    <row r="40" spans="3:9" ht="23.25">
      <c r="C40" s="337"/>
      <c r="E40" s="356"/>
      <c r="F40" s="338"/>
      <c r="G40" s="355"/>
      <c r="H40" s="355"/>
      <c r="I40" s="355"/>
    </row>
    <row r="41" spans="3:9" ht="23.25">
      <c r="C41" s="337"/>
      <c r="E41" s="356"/>
      <c r="F41" s="338"/>
      <c r="G41" s="355"/>
      <c r="H41" s="355"/>
      <c r="I41" s="355"/>
    </row>
    <row r="42" spans="3:9" ht="23.25">
      <c r="C42" s="337"/>
      <c r="E42" s="356"/>
      <c r="F42" s="338"/>
      <c r="G42" s="355"/>
      <c r="H42" s="355"/>
      <c r="I42" s="355"/>
    </row>
    <row r="43" spans="3:9" ht="23.25">
      <c r="C43" s="337"/>
      <c r="E43" s="356"/>
      <c r="F43" s="338"/>
      <c r="G43" s="355"/>
      <c r="H43" s="355"/>
      <c r="I43" s="355"/>
    </row>
    <row r="44" spans="3:9" ht="23.25">
      <c r="C44" s="337"/>
      <c r="E44" s="356"/>
      <c r="F44" s="338"/>
      <c r="G44" s="355"/>
      <c r="H44" s="355"/>
      <c r="I44" s="355"/>
    </row>
    <row r="45" spans="3:9" ht="23.25">
      <c r="C45" s="337"/>
      <c r="E45" s="356"/>
      <c r="F45" s="338"/>
      <c r="G45" s="355"/>
      <c r="H45" s="355"/>
      <c r="I45" s="355"/>
    </row>
    <row r="46" spans="3:9" ht="23.25">
      <c r="C46" s="337"/>
      <c r="E46" s="356"/>
      <c r="F46" s="338"/>
      <c r="G46" s="355"/>
      <c r="H46" s="355"/>
      <c r="I46" s="355"/>
    </row>
    <row r="47" spans="3:9" ht="23.25">
      <c r="C47" s="337"/>
      <c r="E47" s="356"/>
      <c r="F47" s="338"/>
      <c r="G47" s="355"/>
      <c r="H47" s="355"/>
      <c r="I47" s="355"/>
    </row>
    <row r="48" spans="3:9" ht="23.25">
      <c r="C48" s="337"/>
      <c r="E48" s="356"/>
      <c r="F48" s="338"/>
      <c r="G48" s="355"/>
      <c r="H48" s="355"/>
      <c r="I48" s="355"/>
    </row>
    <row r="49" spans="3:9" ht="23.25">
      <c r="C49" s="337"/>
      <c r="E49" s="356"/>
      <c r="F49" s="338"/>
      <c r="G49" s="355"/>
      <c r="H49" s="355"/>
      <c r="I49" s="355"/>
    </row>
    <row r="50" spans="3:9" ht="23.25">
      <c r="C50" s="337"/>
      <c r="E50" s="356"/>
      <c r="F50" s="338"/>
      <c r="G50" s="355"/>
      <c r="H50" s="355"/>
      <c r="I50" s="355"/>
    </row>
    <row r="51" spans="3:9" ht="23.25">
      <c r="C51" s="337"/>
      <c r="E51" s="356"/>
      <c r="F51" s="338"/>
      <c r="G51" s="355"/>
      <c r="H51" s="355"/>
      <c r="I51" s="355"/>
    </row>
    <row r="52" spans="3:9" ht="23.25">
      <c r="C52" s="337"/>
      <c r="E52" s="356"/>
      <c r="F52" s="338"/>
      <c r="G52" s="355"/>
      <c r="H52" s="355"/>
      <c r="I52" s="355"/>
    </row>
    <row r="53" spans="3:9" ht="23.25">
      <c r="C53" s="337"/>
      <c r="E53" s="356"/>
      <c r="F53" s="338"/>
      <c r="G53" s="355"/>
      <c r="H53" s="355"/>
      <c r="I53" s="355"/>
    </row>
    <row r="54" spans="3:9" ht="23.25">
      <c r="C54" s="337"/>
      <c r="E54" s="356"/>
      <c r="F54" s="338"/>
      <c r="G54" s="355"/>
      <c r="H54" s="355"/>
      <c r="I54" s="355"/>
    </row>
    <row r="55" spans="3:9" ht="23.25">
      <c r="C55" s="337"/>
      <c r="E55" s="356"/>
      <c r="F55" s="338"/>
      <c r="G55" s="355"/>
      <c r="H55" s="355"/>
      <c r="I55" s="355"/>
    </row>
    <row r="56" spans="3:9" ht="23.25">
      <c r="C56" s="337"/>
      <c r="E56" s="356"/>
      <c r="F56" s="338"/>
      <c r="G56" s="355"/>
      <c r="H56" s="355"/>
      <c r="I56" s="355"/>
    </row>
    <row r="57" spans="3:9" ht="23.25">
      <c r="C57" s="337"/>
      <c r="E57" s="356"/>
      <c r="F57" s="338"/>
      <c r="G57" s="355"/>
      <c r="H57" s="355"/>
      <c r="I57" s="355"/>
    </row>
    <row r="58" spans="3:9" ht="23.25">
      <c r="C58" s="337"/>
      <c r="E58" s="356"/>
      <c r="F58" s="338"/>
      <c r="G58" s="355"/>
      <c r="H58" s="355"/>
      <c r="I58" s="355"/>
    </row>
    <row r="59" spans="3:9" ht="23.25">
      <c r="C59" s="337"/>
      <c r="E59" s="356"/>
      <c r="F59" s="338"/>
      <c r="G59" s="355"/>
      <c r="H59" s="355"/>
      <c r="I59" s="355"/>
    </row>
    <row r="60" spans="3:9" ht="23.25">
      <c r="C60" s="337"/>
      <c r="E60" s="356"/>
      <c r="F60" s="338"/>
      <c r="G60" s="355"/>
      <c r="H60" s="355"/>
      <c r="I60" s="355"/>
    </row>
    <row r="61" spans="3:9" ht="23.25">
      <c r="C61" s="337"/>
      <c r="E61" s="356"/>
      <c r="F61" s="338"/>
      <c r="G61" s="355"/>
      <c r="H61" s="355"/>
      <c r="I61" s="355"/>
    </row>
    <row r="62" spans="3:9" ht="23.25">
      <c r="C62" s="337"/>
      <c r="E62" s="356"/>
      <c r="F62" s="338"/>
      <c r="G62" s="355"/>
      <c r="H62" s="355"/>
      <c r="I62" s="355"/>
    </row>
    <row r="63" spans="3:9" ht="23.25">
      <c r="C63" s="337"/>
      <c r="E63" s="356"/>
      <c r="F63" s="338"/>
      <c r="G63" s="355"/>
      <c r="H63" s="355"/>
      <c r="I63" s="355"/>
    </row>
    <row r="64" spans="3:9" ht="23.25">
      <c r="C64" s="337"/>
      <c r="E64" s="356"/>
      <c r="F64" s="338"/>
      <c r="G64" s="355"/>
      <c r="H64" s="355"/>
      <c r="I64" s="355"/>
    </row>
    <row r="65" spans="3:9" ht="23.25">
      <c r="C65" s="337"/>
      <c r="E65" s="356"/>
      <c r="F65" s="338"/>
      <c r="G65" s="355"/>
      <c r="H65" s="355"/>
      <c r="I65" s="355"/>
    </row>
    <row r="66" spans="3:9" ht="23.25">
      <c r="C66" s="337"/>
      <c r="E66" s="356"/>
      <c r="F66" s="338"/>
      <c r="G66" s="355"/>
      <c r="H66" s="355"/>
      <c r="I66" s="355"/>
    </row>
    <row r="67" spans="3:9" ht="23.25">
      <c r="C67" s="337"/>
      <c r="E67" s="356"/>
      <c r="F67" s="338"/>
      <c r="G67" s="355"/>
      <c r="H67" s="355"/>
      <c r="I67" s="355"/>
    </row>
    <row r="68" spans="3:9" ht="23.25">
      <c r="C68" s="337"/>
      <c r="E68" s="356"/>
      <c r="F68" s="338"/>
      <c r="G68" s="355"/>
      <c r="H68" s="355"/>
      <c r="I68" s="355"/>
    </row>
    <row r="69" spans="3:9" ht="23.25">
      <c r="C69" s="337"/>
      <c r="E69" s="356"/>
      <c r="F69" s="338"/>
      <c r="G69" s="355"/>
      <c r="H69" s="355"/>
      <c r="I69" s="355"/>
    </row>
    <row r="70" spans="3:9" ht="23.25">
      <c r="C70" s="337"/>
      <c r="E70" s="356"/>
      <c r="F70" s="338"/>
      <c r="G70" s="355"/>
      <c r="H70" s="355"/>
      <c r="I70" s="355"/>
    </row>
    <row r="71" spans="3:9" ht="23.25">
      <c r="C71" s="337"/>
      <c r="E71" s="356"/>
      <c r="F71" s="338"/>
      <c r="G71" s="355"/>
      <c r="H71" s="355"/>
      <c r="I71" s="355"/>
    </row>
    <row r="72" spans="3:9" ht="23.25">
      <c r="C72" s="337"/>
      <c r="E72" s="356"/>
      <c r="F72" s="338"/>
      <c r="G72" s="355"/>
      <c r="H72" s="355"/>
      <c r="I72" s="355"/>
    </row>
    <row r="73" spans="3:9" ht="23.25">
      <c r="C73" s="337"/>
      <c r="E73" s="356"/>
      <c r="F73" s="338"/>
      <c r="G73" s="355"/>
      <c r="H73" s="355"/>
      <c r="I73" s="355"/>
    </row>
    <row r="74" spans="3:9" ht="23.25">
      <c r="C74" s="337"/>
      <c r="E74" s="356"/>
      <c r="F74" s="338"/>
      <c r="G74" s="355"/>
      <c r="H74" s="355"/>
      <c r="I74" s="355"/>
    </row>
    <row r="75" spans="3:9" ht="23.25">
      <c r="C75" s="337"/>
      <c r="E75" s="356"/>
      <c r="F75" s="338"/>
      <c r="G75" s="355"/>
      <c r="H75" s="355"/>
      <c r="I75" s="355"/>
    </row>
    <row r="76" spans="3:9" ht="23.25">
      <c r="C76" s="337"/>
      <c r="E76" s="356"/>
      <c r="F76" s="338"/>
      <c r="G76" s="355"/>
      <c r="H76" s="355"/>
      <c r="I76" s="355"/>
    </row>
    <row r="77" spans="3:9" ht="23.25">
      <c r="C77" s="337"/>
      <c r="E77" s="356"/>
      <c r="F77" s="338"/>
      <c r="G77" s="355"/>
      <c r="H77" s="355"/>
      <c r="I77" s="355"/>
    </row>
    <row r="78" spans="3:9" ht="23.25">
      <c r="C78" s="337"/>
      <c r="E78" s="356"/>
      <c r="F78" s="338"/>
      <c r="G78" s="355"/>
      <c r="H78" s="355"/>
      <c r="I78" s="355"/>
    </row>
    <row r="79" spans="3:9" ht="23.25">
      <c r="C79" s="337"/>
      <c r="E79" s="356"/>
      <c r="F79" s="338"/>
      <c r="G79" s="355"/>
      <c r="H79" s="355"/>
      <c r="I79" s="355"/>
    </row>
    <row r="80" spans="3:9" ht="23.25">
      <c r="C80" s="337"/>
      <c r="E80" s="356"/>
      <c r="F80" s="338"/>
      <c r="G80" s="355"/>
      <c r="H80" s="355"/>
      <c r="I80" s="355"/>
    </row>
    <row r="81" spans="3:9" ht="23.25">
      <c r="C81" s="337"/>
      <c r="E81" s="356"/>
      <c r="F81" s="338"/>
      <c r="G81" s="355"/>
      <c r="H81" s="355"/>
      <c r="I81" s="355"/>
    </row>
    <row r="82" spans="3:9" ht="23.25">
      <c r="C82" s="337"/>
      <c r="E82" s="356"/>
      <c r="F82" s="338"/>
      <c r="G82" s="355"/>
      <c r="H82" s="355"/>
      <c r="I82" s="355"/>
    </row>
    <row r="83" spans="3:9" ht="23.25">
      <c r="C83" s="337"/>
      <c r="E83" s="356"/>
      <c r="F83" s="338"/>
      <c r="G83" s="355"/>
      <c r="H83" s="355"/>
      <c r="I83" s="355"/>
    </row>
    <row r="84" spans="3:9" ht="23.25">
      <c r="C84" s="337"/>
      <c r="E84" s="356"/>
      <c r="F84" s="338"/>
      <c r="G84" s="355"/>
      <c r="H84" s="355"/>
      <c r="I84" s="355"/>
    </row>
    <row r="85" spans="3:9" ht="23.25">
      <c r="C85" s="337"/>
      <c r="E85" s="356"/>
      <c r="F85" s="338"/>
      <c r="G85" s="355"/>
      <c r="H85" s="355"/>
      <c r="I85" s="355"/>
    </row>
    <row r="86" spans="3:9" ht="23.25">
      <c r="C86" s="337"/>
      <c r="E86" s="356"/>
      <c r="F86" s="338"/>
      <c r="G86" s="355"/>
      <c r="H86" s="355"/>
      <c r="I86" s="355"/>
    </row>
    <row r="87" spans="3:9" ht="23.25">
      <c r="C87" s="337"/>
      <c r="E87" s="356"/>
      <c r="F87" s="338"/>
      <c r="G87" s="355"/>
      <c r="H87" s="355"/>
      <c r="I87" s="355"/>
    </row>
    <row r="88" spans="3:9" ht="23.25">
      <c r="C88" s="337"/>
      <c r="E88" s="356"/>
      <c r="F88" s="338"/>
      <c r="G88" s="355"/>
      <c r="H88" s="355"/>
      <c r="I88" s="355"/>
    </row>
    <row r="89" spans="3:9" ht="23.25">
      <c r="C89" s="337"/>
      <c r="E89" s="356"/>
      <c r="F89" s="338"/>
      <c r="G89" s="355"/>
      <c r="H89" s="355"/>
      <c r="I89" s="355"/>
    </row>
    <row r="90" spans="3:9" ht="23.25">
      <c r="C90" s="337"/>
      <c r="E90" s="356"/>
      <c r="F90" s="338"/>
      <c r="G90" s="355"/>
      <c r="H90" s="355"/>
      <c r="I90" s="355"/>
    </row>
    <row r="91" spans="3:9" ht="23.25">
      <c r="C91" s="337"/>
      <c r="E91" s="356"/>
      <c r="F91" s="338"/>
      <c r="G91" s="355"/>
      <c r="H91" s="355"/>
      <c r="I91" s="355"/>
    </row>
    <row r="92" spans="3:9" ht="23.25">
      <c r="C92" s="337"/>
      <c r="E92" s="356"/>
      <c r="F92" s="338"/>
      <c r="G92" s="355"/>
      <c r="H92" s="355"/>
      <c r="I92" s="355"/>
    </row>
    <row r="93" spans="3:9" ht="23.25">
      <c r="C93" s="337"/>
      <c r="E93" s="356"/>
      <c r="F93" s="338"/>
      <c r="G93" s="355"/>
      <c r="H93" s="355"/>
      <c r="I93" s="355"/>
    </row>
    <row r="94" spans="3:9" ht="23.25">
      <c r="C94" s="337"/>
      <c r="E94" s="356"/>
      <c r="F94" s="338"/>
      <c r="G94" s="355"/>
      <c r="H94" s="355"/>
      <c r="I94" s="355"/>
    </row>
    <row r="95" spans="3:9" ht="23.25">
      <c r="C95" s="337"/>
      <c r="E95" s="356"/>
      <c r="F95" s="338"/>
      <c r="G95" s="355"/>
      <c r="H95" s="355"/>
      <c r="I95" s="355"/>
    </row>
    <row r="96" spans="3:9" ht="23.25">
      <c r="C96" s="337"/>
      <c r="E96" s="356"/>
      <c r="F96" s="338"/>
      <c r="G96" s="355"/>
      <c r="H96" s="355"/>
      <c r="I96" s="355"/>
    </row>
    <row r="97" spans="3:9" ht="23.25">
      <c r="C97" s="337"/>
      <c r="E97" s="356"/>
      <c r="F97" s="338"/>
      <c r="G97" s="355"/>
      <c r="H97" s="355"/>
      <c r="I97" s="355"/>
    </row>
    <row r="98" spans="3:9" ht="23.25">
      <c r="C98" s="337"/>
      <c r="E98" s="356"/>
      <c r="F98" s="338"/>
      <c r="G98" s="355"/>
      <c r="H98" s="355"/>
      <c r="I98" s="355"/>
    </row>
    <row r="99" spans="3:9" ht="23.25">
      <c r="C99" s="337"/>
      <c r="E99" s="356"/>
      <c r="F99" s="338"/>
      <c r="G99" s="355"/>
      <c r="H99" s="355"/>
      <c r="I99" s="355"/>
    </row>
    <row r="100" spans="3:9" ht="23.25">
      <c r="C100" s="337"/>
      <c r="E100" s="356"/>
      <c r="F100" s="338"/>
      <c r="G100" s="355"/>
      <c r="H100" s="355"/>
      <c r="I100" s="355"/>
    </row>
    <row r="101" spans="3:9" ht="23.25">
      <c r="C101" s="337"/>
      <c r="E101" s="356"/>
      <c r="F101" s="338"/>
      <c r="G101" s="355"/>
      <c r="H101" s="355"/>
      <c r="I101" s="355"/>
    </row>
    <row r="102" spans="3:9" ht="23.25">
      <c r="C102" s="337"/>
      <c r="E102" s="356"/>
      <c r="F102" s="338"/>
      <c r="G102" s="355"/>
      <c r="H102" s="355"/>
      <c r="I102" s="355"/>
    </row>
    <row r="103" spans="3:9" ht="23.25">
      <c r="C103" s="337"/>
      <c r="E103" s="356"/>
      <c r="F103" s="338"/>
      <c r="G103" s="355"/>
      <c r="H103" s="355"/>
      <c r="I103" s="355"/>
    </row>
    <row r="104" spans="3:9" ht="23.25">
      <c r="C104" s="337"/>
      <c r="E104" s="356"/>
      <c r="F104" s="338"/>
      <c r="G104" s="355"/>
      <c r="H104" s="355"/>
      <c r="I104" s="355"/>
    </row>
    <row r="105" spans="3:9" ht="23.25">
      <c r="C105" s="337"/>
      <c r="E105" s="356"/>
      <c r="F105" s="338"/>
      <c r="G105" s="355"/>
      <c r="H105" s="355"/>
      <c r="I105" s="355"/>
    </row>
    <row r="106" spans="3:9" ht="23.25">
      <c r="C106" s="337"/>
      <c r="E106" s="356"/>
      <c r="F106" s="338"/>
      <c r="G106" s="355"/>
      <c r="H106" s="355"/>
      <c r="I106" s="355"/>
    </row>
    <row r="107" spans="3:9" ht="23.25">
      <c r="C107" s="337"/>
      <c r="E107" s="356"/>
      <c r="F107" s="338"/>
      <c r="G107" s="355"/>
      <c r="H107" s="355"/>
      <c r="I107" s="355"/>
    </row>
    <row r="108" spans="3:9" ht="23.25">
      <c r="C108" s="337"/>
      <c r="E108" s="356"/>
      <c r="F108" s="338"/>
      <c r="G108" s="355"/>
      <c r="H108" s="355"/>
      <c r="I108" s="355"/>
    </row>
    <row r="109" spans="3:9" ht="23.25">
      <c r="C109" s="337"/>
      <c r="E109" s="356"/>
      <c r="F109" s="338"/>
      <c r="G109" s="355"/>
      <c r="H109" s="355"/>
      <c r="I109" s="355"/>
    </row>
    <row r="110" spans="3:9" ht="23.25">
      <c r="C110" s="337"/>
      <c r="E110" s="356"/>
      <c r="F110" s="338"/>
      <c r="G110" s="355"/>
      <c r="H110" s="355"/>
      <c r="I110" s="355"/>
    </row>
    <row r="111" spans="3:9" ht="23.25">
      <c r="C111" s="337"/>
      <c r="E111" s="356"/>
      <c r="F111" s="338"/>
      <c r="G111" s="355"/>
      <c r="H111" s="355"/>
      <c r="I111" s="355"/>
    </row>
    <row r="112" spans="3:9" ht="23.25">
      <c r="C112" s="337"/>
      <c r="E112" s="356"/>
      <c r="F112" s="338"/>
      <c r="G112" s="355"/>
      <c r="H112" s="355"/>
      <c r="I112" s="355"/>
    </row>
    <row r="113" spans="3:9" ht="23.25">
      <c r="C113" s="337"/>
      <c r="E113" s="356"/>
      <c r="F113" s="338"/>
      <c r="G113" s="355"/>
      <c r="H113" s="355"/>
      <c r="I113" s="355"/>
    </row>
    <row r="114" spans="3:9" ht="23.25">
      <c r="C114" s="337"/>
      <c r="E114" s="356"/>
      <c r="F114" s="338"/>
      <c r="G114" s="355"/>
      <c r="H114" s="355"/>
      <c r="I114" s="355"/>
    </row>
    <row r="115" spans="3:9" ht="23.25">
      <c r="C115" s="337"/>
      <c r="E115" s="356"/>
      <c r="F115" s="338"/>
      <c r="G115" s="355"/>
      <c r="H115" s="355"/>
      <c r="I115" s="355"/>
    </row>
    <row r="116" spans="3:9" ht="23.25">
      <c r="C116" s="337"/>
      <c r="E116" s="356"/>
      <c r="F116" s="338"/>
      <c r="G116" s="355"/>
      <c r="H116" s="355"/>
      <c r="I116" s="355"/>
    </row>
    <row r="117" spans="3:9" ht="23.25">
      <c r="C117" s="337"/>
      <c r="E117" s="356"/>
      <c r="F117" s="338"/>
      <c r="G117" s="355"/>
      <c r="H117" s="355"/>
      <c r="I117" s="355"/>
    </row>
    <row r="118" spans="3:9" ht="23.25">
      <c r="C118" s="337"/>
      <c r="E118" s="356"/>
      <c r="F118" s="338"/>
      <c r="G118" s="355"/>
      <c r="H118" s="355"/>
      <c r="I118" s="355"/>
    </row>
    <row r="119" spans="3:9" ht="23.25">
      <c r="C119" s="337"/>
      <c r="E119" s="356"/>
      <c r="F119" s="338"/>
      <c r="G119" s="355"/>
      <c r="H119" s="355"/>
      <c r="I119" s="355"/>
    </row>
    <row r="120" spans="3:9" ht="23.25">
      <c r="C120" s="337"/>
      <c r="E120" s="356"/>
      <c r="F120" s="338"/>
      <c r="G120" s="355"/>
      <c r="H120" s="355"/>
      <c r="I120" s="355"/>
    </row>
    <row r="121" spans="3:9" ht="23.25">
      <c r="C121" s="337"/>
      <c r="E121" s="356"/>
      <c r="F121" s="338"/>
      <c r="G121" s="355"/>
      <c r="H121" s="355"/>
      <c r="I121" s="355"/>
    </row>
    <row r="122" spans="3:9" ht="23.25">
      <c r="C122" s="337"/>
      <c r="E122" s="356"/>
      <c r="F122" s="338"/>
      <c r="G122" s="355"/>
      <c r="H122" s="355"/>
      <c r="I122" s="355"/>
    </row>
    <row r="123" spans="3:9" ht="23.25">
      <c r="C123" s="337"/>
      <c r="E123" s="356"/>
      <c r="F123" s="338"/>
      <c r="G123" s="355"/>
      <c r="H123" s="355"/>
      <c r="I123" s="355"/>
    </row>
    <row r="124" spans="3:9" ht="23.25">
      <c r="C124" s="337"/>
      <c r="E124" s="356"/>
      <c r="F124" s="338"/>
      <c r="G124" s="355"/>
      <c r="H124" s="355"/>
      <c r="I124" s="355"/>
    </row>
    <row r="125" spans="3:9" ht="23.25">
      <c r="C125" s="337"/>
      <c r="E125" s="356"/>
      <c r="F125" s="338"/>
      <c r="G125" s="355"/>
      <c r="H125" s="355"/>
      <c r="I125" s="355"/>
    </row>
    <row r="126" spans="3:9" ht="23.25">
      <c r="C126" s="337"/>
      <c r="E126" s="356"/>
      <c r="F126" s="338"/>
      <c r="G126" s="355"/>
      <c r="H126" s="355"/>
      <c r="I126" s="355"/>
    </row>
    <row r="127" spans="3:9" ht="23.25">
      <c r="C127" s="337"/>
      <c r="E127" s="356"/>
      <c r="F127" s="338"/>
      <c r="G127" s="355"/>
      <c r="H127" s="355"/>
      <c r="I127" s="355"/>
    </row>
    <row r="128" spans="3:9" ht="23.25">
      <c r="C128" s="337"/>
      <c r="E128" s="356"/>
      <c r="F128" s="338"/>
      <c r="G128" s="355"/>
      <c r="H128" s="355"/>
      <c r="I128" s="355"/>
    </row>
    <row r="129" spans="3:9" ht="23.25">
      <c r="C129" s="337"/>
      <c r="E129" s="356"/>
      <c r="F129" s="338"/>
      <c r="G129" s="355"/>
      <c r="H129" s="355"/>
      <c r="I129" s="355"/>
    </row>
    <row r="130" spans="3:9" ht="23.25">
      <c r="C130" s="337"/>
      <c r="E130" s="356"/>
      <c r="F130" s="338"/>
      <c r="G130" s="355"/>
      <c r="H130" s="355"/>
      <c r="I130" s="355"/>
    </row>
    <row r="131" spans="3:9" ht="23.25">
      <c r="C131" s="337"/>
      <c r="E131" s="356"/>
      <c r="F131" s="338"/>
      <c r="G131" s="355"/>
      <c r="H131" s="355"/>
      <c r="I131" s="355"/>
    </row>
    <row r="132" spans="3:9" ht="23.25">
      <c r="C132" s="337"/>
      <c r="E132" s="356"/>
      <c r="F132" s="338"/>
      <c r="G132" s="355"/>
      <c r="H132" s="355"/>
      <c r="I132" s="355"/>
    </row>
    <row r="133" spans="3:9" ht="23.25">
      <c r="C133" s="337"/>
      <c r="E133" s="356"/>
      <c r="F133" s="338"/>
      <c r="G133" s="355"/>
      <c r="H133" s="355"/>
      <c r="I133" s="355"/>
    </row>
    <row r="134" spans="3:9" ht="23.25">
      <c r="C134" s="337"/>
      <c r="E134" s="356"/>
      <c r="F134" s="338"/>
      <c r="G134" s="355"/>
      <c r="H134" s="355"/>
      <c r="I134" s="355"/>
    </row>
    <row r="135" spans="3:9" ht="23.25">
      <c r="C135" s="337"/>
      <c r="E135" s="356"/>
      <c r="F135" s="338"/>
      <c r="G135" s="355"/>
      <c r="H135" s="355"/>
      <c r="I135" s="355"/>
    </row>
    <row r="136" spans="3:9" ht="23.25">
      <c r="C136" s="337"/>
      <c r="E136" s="356"/>
      <c r="F136" s="338"/>
      <c r="G136" s="355"/>
      <c r="H136" s="355"/>
      <c r="I136" s="355"/>
    </row>
    <row r="137" spans="3:9" ht="23.25">
      <c r="C137" s="337"/>
      <c r="E137" s="356"/>
      <c r="F137" s="338"/>
      <c r="G137" s="355"/>
      <c r="H137" s="355"/>
      <c r="I137" s="355"/>
    </row>
    <row r="138" spans="3:9" ht="23.25">
      <c r="C138" s="337"/>
      <c r="E138" s="356"/>
      <c r="F138" s="338"/>
      <c r="G138" s="355"/>
      <c r="H138" s="355"/>
      <c r="I138" s="355"/>
    </row>
    <row r="139" spans="3:9" ht="23.25">
      <c r="C139" s="337"/>
      <c r="E139" s="356"/>
      <c r="F139" s="338"/>
      <c r="G139" s="355"/>
      <c r="H139" s="355"/>
      <c r="I139" s="355"/>
    </row>
    <row r="140" spans="3:9" ht="23.25">
      <c r="C140" s="337"/>
      <c r="E140" s="356"/>
      <c r="F140" s="338"/>
      <c r="G140" s="355"/>
      <c r="H140" s="355"/>
      <c r="I140" s="355"/>
    </row>
    <row r="141" spans="3:9" ht="23.25">
      <c r="C141" s="337"/>
      <c r="E141" s="356"/>
      <c r="F141" s="338"/>
      <c r="G141" s="355"/>
      <c r="H141" s="355"/>
      <c r="I141" s="355"/>
    </row>
    <row r="142" spans="3:9" ht="23.25">
      <c r="C142" s="337"/>
      <c r="E142" s="356"/>
      <c r="F142" s="338"/>
      <c r="G142" s="355"/>
      <c r="H142" s="355"/>
      <c r="I142" s="355"/>
    </row>
    <row r="143" spans="3:9" ht="23.25">
      <c r="C143" s="337"/>
      <c r="E143" s="356"/>
      <c r="F143" s="338"/>
      <c r="G143" s="355"/>
      <c r="H143" s="355"/>
      <c r="I143" s="355"/>
    </row>
    <row r="144" spans="3:9" ht="23.25">
      <c r="C144" s="337"/>
      <c r="E144" s="356"/>
      <c r="F144" s="338"/>
      <c r="G144" s="355"/>
      <c r="H144" s="355"/>
      <c r="I144" s="355"/>
    </row>
    <row r="145" spans="3:9" ht="23.25">
      <c r="C145" s="337"/>
      <c r="E145" s="356"/>
      <c r="F145" s="338"/>
      <c r="G145" s="355"/>
      <c r="H145" s="355"/>
      <c r="I145" s="355"/>
    </row>
    <row r="146" spans="3:9" ht="23.25">
      <c r="C146" s="337"/>
      <c r="E146" s="356"/>
      <c r="F146" s="338"/>
      <c r="G146" s="355"/>
      <c r="H146" s="355"/>
      <c r="I146" s="355"/>
    </row>
    <row r="147" spans="3:9" ht="23.25">
      <c r="C147" s="337"/>
      <c r="E147" s="356"/>
      <c r="F147" s="338"/>
      <c r="G147" s="355"/>
      <c r="H147" s="355"/>
      <c r="I147" s="355"/>
    </row>
    <row r="148" spans="3:9" ht="23.25">
      <c r="C148" s="337"/>
      <c r="E148" s="356"/>
      <c r="F148" s="338"/>
      <c r="G148" s="355"/>
      <c r="H148" s="355"/>
      <c r="I148" s="355"/>
    </row>
    <row r="149" spans="3:9" ht="23.25">
      <c r="C149" s="337"/>
      <c r="E149" s="356"/>
      <c r="F149" s="338"/>
      <c r="G149" s="355"/>
      <c r="H149" s="355"/>
      <c r="I149" s="355"/>
    </row>
    <row r="150" spans="3:9" ht="23.25">
      <c r="C150" s="337"/>
      <c r="E150" s="356"/>
      <c r="F150" s="338"/>
      <c r="G150" s="355"/>
      <c r="H150" s="355"/>
      <c r="I150" s="355"/>
    </row>
    <row r="151" spans="3:9" ht="23.25">
      <c r="C151" s="337"/>
      <c r="E151" s="356"/>
      <c r="F151" s="338"/>
      <c r="G151" s="355"/>
      <c r="H151" s="355"/>
      <c r="I151" s="355"/>
    </row>
    <row r="152" spans="5:9" ht="23.25">
      <c r="E152" s="356"/>
      <c r="F152" s="338"/>
      <c r="G152" s="355"/>
      <c r="H152" s="355"/>
      <c r="I152" s="355"/>
    </row>
    <row r="153" spans="5:9" ht="23.25">
      <c r="E153" s="356"/>
      <c r="F153" s="338"/>
      <c r="G153" s="355"/>
      <c r="H153" s="355"/>
      <c r="I153" s="355"/>
    </row>
    <row r="154" spans="5:9" ht="23.25">
      <c r="E154" s="356"/>
      <c r="F154" s="338"/>
      <c r="G154" s="355"/>
      <c r="H154" s="355"/>
      <c r="I154" s="355"/>
    </row>
    <row r="155" spans="5:9" ht="23.25">
      <c r="E155" s="356"/>
      <c r="F155" s="338"/>
      <c r="G155" s="355"/>
      <c r="H155" s="355"/>
      <c r="I155" s="355"/>
    </row>
    <row r="156" spans="5:9" ht="23.25">
      <c r="E156" s="356"/>
      <c r="F156" s="338"/>
      <c r="G156" s="355"/>
      <c r="H156" s="355"/>
      <c r="I156" s="355"/>
    </row>
    <row r="157" spans="5:9" ht="23.25">
      <c r="E157" s="356"/>
      <c r="F157" s="338"/>
      <c r="G157" s="355"/>
      <c r="H157" s="355"/>
      <c r="I157" s="355"/>
    </row>
    <row r="158" spans="5:9" ht="23.25">
      <c r="E158" s="356"/>
      <c r="F158" s="338"/>
      <c r="G158" s="355"/>
      <c r="H158" s="355"/>
      <c r="I158" s="355"/>
    </row>
    <row r="159" spans="5:9" ht="23.25">
      <c r="E159" s="356"/>
      <c r="F159" s="338"/>
      <c r="G159" s="355"/>
      <c r="H159" s="355"/>
      <c r="I159" s="355"/>
    </row>
    <row r="160" spans="5:9" ht="23.25">
      <c r="E160" s="356"/>
      <c r="F160" s="338"/>
      <c r="G160" s="355"/>
      <c r="H160" s="355"/>
      <c r="I160" s="355"/>
    </row>
    <row r="161" spans="5:9" ht="23.25">
      <c r="E161" s="356"/>
      <c r="F161" s="338"/>
      <c r="G161" s="355"/>
      <c r="H161" s="355"/>
      <c r="I161" s="355"/>
    </row>
    <row r="162" spans="5:9" ht="23.25">
      <c r="E162" s="356"/>
      <c r="F162" s="338"/>
      <c r="G162" s="355"/>
      <c r="H162" s="355"/>
      <c r="I162" s="355"/>
    </row>
    <row r="163" spans="5:9" ht="23.25">
      <c r="E163" s="356"/>
      <c r="F163" s="338"/>
      <c r="G163" s="355"/>
      <c r="H163" s="355"/>
      <c r="I163" s="355"/>
    </row>
    <row r="164" spans="5:9" ht="23.25">
      <c r="E164" s="356"/>
      <c r="F164" s="338"/>
      <c r="G164" s="355"/>
      <c r="H164" s="355"/>
      <c r="I164" s="355"/>
    </row>
    <row r="165" spans="5:9" ht="23.25">
      <c r="E165" s="356"/>
      <c r="F165" s="338"/>
      <c r="G165" s="355"/>
      <c r="H165" s="355"/>
      <c r="I165" s="355"/>
    </row>
    <row r="166" spans="5:9" ht="23.25">
      <c r="E166" s="356"/>
      <c r="F166" s="338"/>
      <c r="G166" s="355"/>
      <c r="H166" s="355"/>
      <c r="I166" s="355"/>
    </row>
    <row r="167" spans="5:9" ht="23.25">
      <c r="E167" s="356"/>
      <c r="F167" s="338"/>
      <c r="G167" s="355"/>
      <c r="H167" s="355"/>
      <c r="I167" s="355"/>
    </row>
    <row r="168" spans="5:9" ht="23.25">
      <c r="E168" s="356"/>
      <c r="F168" s="338"/>
      <c r="G168" s="355"/>
      <c r="H168" s="355"/>
      <c r="I168" s="355"/>
    </row>
    <row r="169" spans="5:9" ht="23.25">
      <c r="E169" s="356"/>
      <c r="F169" s="338"/>
      <c r="G169" s="355"/>
      <c r="H169" s="355"/>
      <c r="I169" s="355"/>
    </row>
    <row r="170" spans="5:9" ht="23.25">
      <c r="E170" s="356"/>
      <c r="F170" s="338"/>
      <c r="G170" s="355"/>
      <c r="H170" s="355"/>
      <c r="I170" s="355"/>
    </row>
    <row r="171" spans="5:9" ht="23.25">
      <c r="E171" s="356"/>
      <c r="F171" s="338"/>
      <c r="G171" s="355"/>
      <c r="H171" s="355"/>
      <c r="I171" s="355"/>
    </row>
    <row r="172" spans="5:9" ht="23.25">
      <c r="E172" s="356"/>
      <c r="F172" s="338"/>
      <c r="G172" s="355"/>
      <c r="H172" s="355"/>
      <c r="I172" s="355"/>
    </row>
    <row r="173" spans="5:9" ht="23.25">
      <c r="E173" s="356"/>
      <c r="F173" s="338"/>
      <c r="G173" s="355"/>
      <c r="H173" s="355"/>
      <c r="I173" s="355"/>
    </row>
    <row r="174" spans="5:9" ht="23.25">
      <c r="E174" s="356"/>
      <c r="F174" s="338"/>
      <c r="G174" s="355"/>
      <c r="H174" s="355"/>
      <c r="I174" s="355"/>
    </row>
    <row r="175" spans="5:9" ht="23.25">
      <c r="E175" s="356"/>
      <c r="F175" s="338"/>
      <c r="G175" s="355"/>
      <c r="H175" s="355"/>
      <c r="I175" s="355"/>
    </row>
    <row r="176" spans="5:9" ht="23.25">
      <c r="E176" s="356"/>
      <c r="F176" s="338"/>
      <c r="G176" s="355"/>
      <c r="H176" s="355"/>
      <c r="I176" s="355"/>
    </row>
    <row r="177" spans="5:9" ht="23.25">
      <c r="E177" s="356"/>
      <c r="F177" s="338"/>
      <c r="G177" s="355"/>
      <c r="H177" s="355"/>
      <c r="I177" s="355"/>
    </row>
    <row r="178" spans="5:9" ht="23.25">
      <c r="E178" s="356"/>
      <c r="F178" s="338"/>
      <c r="G178" s="355"/>
      <c r="H178" s="355"/>
      <c r="I178" s="355"/>
    </row>
    <row r="179" spans="5:9" ht="23.25">
      <c r="E179" s="356"/>
      <c r="F179" s="338"/>
      <c r="G179" s="355"/>
      <c r="H179" s="355"/>
      <c r="I179" s="355"/>
    </row>
    <row r="180" spans="5:9" ht="23.25">
      <c r="E180" s="356"/>
      <c r="F180" s="338"/>
      <c r="G180" s="355"/>
      <c r="H180" s="355"/>
      <c r="I180" s="355"/>
    </row>
    <row r="181" spans="5:9" ht="23.25">
      <c r="E181" s="356"/>
      <c r="F181" s="338"/>
      <c r="G181" s="355"/>
      <c r="H181" s="355"/>
      <c r="I181" s="355"/>
    </row>
    <row r="182" spans="5:9" ht="23.25">
      <c r="E182" s="356"/>
      <c r="F182" s="338"/>
      <c r="G182" s="355"/>
      <c r="H182" s="355"/>
      <c r="I182" s="355"/>
    </row>
    <row r="183" spans="5:9" ht="23.25">
      <c r="E183" s="356"/>
      <c r="F183" s="338"/>
      <c r="G183" s="355"/>
      <c r="H183" s="355"/>
      <c r="I183" s="355"/>
    </row>
    <row r="184" spans="5:9" ht="23.25">
      <c r="E184" s="356"/>
      <c r="F184" s="338"/>
      <c r="G184" s="355"/>
      <c r="H184" s="355"/>
      <c r="I184" s="355"/>
    </row>
    <row r="185" spans="5:9" ht="23.25">
      <c r="E185" s="356"/>
      <c r="F185" s="338"/>
      <c r="G185" s="355"/>
      <c r="H185" s="355"/>
      <c r="I185" s="355"/>
    </row>
    <row r="186" spans="5:9" ht="23.25">
      <c r="E186" s="356"/>
      <c r="F186" s="338"/>
      <c r="G186" s="355"/>
      <c r="H186" s="355"/>
      <c r="I186" s="355"/>
    </row>
    <row r="187" spans="5:9" ht="23.25">
      <c r="E187" s="356"/>
      <c r="F187" s="338"/>
      <c r="G187" s="355"/>
      <c r="H187" s="355"/>
      <c r="I187" s="355"/>
    </row>
    <row r="188" spans="5:9" ht="23.25">
      <c r="E188" s="356"/>
      <c r="F188" s="338"/>
      <c r="G188" s="355"/>
      <c r="H188" s="355"/>
      <c r="I188" s="355"/>
    </row>
    <row r="189" spans="5:9" ht="23.25">
      <c r="E189" s="356"/>
      <c r="F189" s="338"/>
      <c r="G189" s="355"/>
      <c r="H189" s="355"/>
      <c r="I189" s="355"/>
    </row>
    <row r="190" spans="5:9" ht="23.25">
      <c r="E190" s="356"/>
      <c r="F190" s="338"/>
      <c r="G190" s="355"/>
      <c r="H190" s="355"/>
      <c r="I190" s="355"/>
    </row>
    <row r="191" spans="5:9" ht="23.25">
      <c r="E191" s="356"/>
      <c r="F191" s="338"/>
      <c r="G191" s="355"/>
      <c r="H191" s="355"/>
      <c r="I191" s="355"/>
    </row>
    <row r="192" spans="5:9" ht="23.25">
      <c r="E192" s="356"/>
      <c r="F192" s="338"/>
      <c r="G192" s="355"/>
      <c r="H192" s="355"/>
      <c r="I192" s="355"/>
    </row>
    <row r="193" spans="5:9" ht="23.25">
      <c r="E193" s="356"/>
      <c r="F193" s="338"/>
      <c r="G193" s="355"/>
      <c r="H193" s="355"/>
      <c r="I193" s="355"/>
    </row>
    <row r="194" spans="5:9" ht="23.25">
      <c r="E194" s="356"/>
      <c r="F194" s="338"/>
      <c r="G194" s="355"/>
      <c r="H194" s="355"/>
      <c r="I194" s="355"/>
    </row>
    <row r="195" spans="5:9" ht="23.25">
      <c r="E195" s="356"/>
      <c r="F195" s="338"/>
      <c r="G195" s="355"/>
      <c r="H195" s="355"/>
      <c r="I195" s="355"/>
    </row>
    <row r="196" spans="5:9" ht="23.25">
      <c r="E196" s="356"/>
      <c r="F196" s="338"/>
      <c r="G196" s="355"/>
      <c r="H196" s="355"/>
      <c r="I196" s="355"/>
    </row>
    <row r="197" spans="5:9" ht="23.25">
      <c r="E197" s="356"/>
      <c r="F197" s="338"/>
      <c r="G197" s="355"/>
      <c r="H197" s="355"/>
      <c r="I197" s="355"/>
    </row>
    <row r="198" spans="5:9" ht="23.25">
      <c r="E198" s="356"/>
      <c r="F198" s="338"/>
      <c r="G198" s="355"/>
      <c r="H198" s="355"/>
      <c r="I198" s="355"/>
    </row>
    <row r="199" spans="5:9" ht="23.25">
      <c r="E199" s="356"/>
      <c r="F199" s="338"/>
      <c r="G199" s="355"/>
      <c r="H199" s="355"/>
      <c r="I199" s="355"/>
    </row>
    <row r="200" spans="5:9" ht="23.25">
      <c r="E200" s="356"/>
      <c r="F200" s="338"/>
      <c r="G200" s="355"/>
      <c r="H200" s="355"/>
      <c r="I200" s="355"/>
    </row>
    <row r="201" spans="5:9" ht="23.25">
      <c r="E201" s="356"/>
      <c r="F201" s="338"/>
      <c r="G201" s="355"/>
      <c r="H201" s="355"/>
      <c r="I201" s="355"/>
    </row>
    <row r="202" spans="6:9" ht="23.25">
      <c r="F202" s="338"/>
      <c r="G202" s="355"/>
      <c r="H202" s="355"/>
      <c r="I202" s="355"/>
    </row>
    <row r="203" spans="6:9" ht="23.25">
      <c r="F203" s="338"/>
      <c r="G203" s="355"/>
      <c r="H203" s="355"/>
      <c r="I203" s="355"/>
    </row>
    <row r="204" spans="6:9" ht="23.25">
      <c r="F204" s="338"/>
      <c r="G204" s="355"/>
      <c r="H204" s="355"/>
      <c r="I204" s="355"/>
    </row>
    <row r="205" spans="6:9" ht="23.25">
      <c r="F205" s="338"/>
      <c r="G205" s="355"/>
      <c r="H205" s="355"/>
      <c r="I205" s="355"/>
    </row>
    <row r="206" spans="6:9" ht="23.25">
      <c r="F206" s="338"/>
      <c r="G206" s="355"/>
      <c r="H206" s="355"/>
      <c r="I206" s="355"/>
    </row>
    <row r="207" spans="6:9" ht="23.25">
      <c r="F207" s="338"/>
      <c r="G207" s="355"/>
      <c r="H207" s="355"/>
      <c r="I207" s="355"/>
    </row>
    <row r="208" spans="6:9" ht="23.25">
      <c r="F208" s="338"/>
      <c r="G208" s="355"/>
      <c r="H208" s="355"/>
      <c r="I208" s="355"/>
    </row>
    <row r="209" spans="6:9" ht="23.25">
      <c r="F209" s="338"/>
      <c r="G209" s="355"/>
      <c r="H209" s="355"/>
      <c r="I209" s="355"/>
    </row>
    <row r="210" spans="6:9" ht="23.25">
      <c r="F210" s="338"/>
      <c r="G210" s="355"/>
      <c r="H210" s="355"/>
      <c r="I210" s="355"/>
    </row>
    <row r="211" spans="6:9" ht="23.25">
      <c r="F211" s="338"/>
      <c r="G211" s="355"/>
      <c r="H211" s="355"/>
      <c r="I211" s="355"/>
    </row>
    <row r="212" spans="6:9" ht="23.25">
      <c r="F212" s="338"/>
      <c r="G212" s="355"/>
      <c r="H212" s="355"/>
      <c r="I212" s="355"/>
    </row>
    <row r="213" spans="6:9" ht="23.25">
      <c r="F213" s="338"/>
      <c r="G213" s="355"/>
      <c r="H213" s="355"/>
      <c r="I213" s="355"/>
    </row>
    <row r="214" spans="6:9" ht="23.25">
      <c r="F214" s="338"/>
      <c r="G214" s="355"/>
      <c r="H214" s="355"/>
      <c r="I214" s="355"/>
    </row>
    <row r="215" spans="6:9" ht="23.25">
      <c r="F215" s="338"/>
      <c r="G215" s="355"/>
      <c r="H215" s="355"/>
      <c r="I215" s="355"/>
    </row>
    <row r="216" spans="6:9" ht="23.25">
      <c r="F216" s="338"/>
      <c r="G216" s="355"/>
      <c r="H216" s="355"/>
      <c r="I216" s="355"/>
    </row>
    <row r="217" spans="6:9" ht="23.25">
      <c r="F217" s="338"/>
      <c r="G217" s="355"/>
      <c r="H217" s="355"/>
      <c r="I217" s="355"/>
    </row>
    <row r="218" spans="6:9" ht="23.25">
      <c r="F218" s="338"/>
      <c r="G218" s="355"/>
      <c r="H218" s="355"/>
      <c r="I218" s="355"/>
    </row>
    <row r="219" spans="6:9" ht="23.25">
      <c r="F219" s="338"/>
      <c r="G219" s="355"/>
      <c r="H219" s="355"/>
      <c r="I219" s="355"/>
    </row>
    <row r="220" spans="6:9" ht="23.25">
      <c r="F220" s="338"/>
      <c r="G220" s="355"/>
      <c r="H220" s="355"/>
      <c r="I220" s="355"/>
    </row>
    <row r="221" spans="6:9" ht="23.25">
      <c r="F221" s="338"/>
      <c r="G221" s="355"/>
      <c r="H221" s="355"/>
      <c r="I221" s="355"/>
    </row>
    <row r="222" spans="6:9" ht="23.25">
      <c r="F222" s="338"/>
      <c r="G222" s="355"/>
      <c r="H222" s="355"/>
      <c r="I222" s="355"/>
    </row>
    <row r="223" spans="6:9" ht="23.25">
      <c r="F223" s="338"/>
      <c r="G223" s="355"/>
      <c r="H223" s="355"/>
      <c r="I223" s="355"/>
    </row>
    <row r="224" spans="6:9" ht="23.25">
      <c r="F224" s="338"/>
      <c r="G224" s="355"/>
      <c r="H224" s="355"/>
      <c r="I224" s="355"/>
    </row>
    <row r="225" spans="6:9" ht="23.25">
      <c r="F225" s="338"/>
      <c r="G225" s="355"/>
      <c r="H225" s="355"/>
      <c r="I225" s="355"/>
    </row>
    <row r="226" spans="6:9" ht="23.25">
      <c r="F226" s="338"/>
      <c r="G226" s="355"/>
      <c r="H226" s="355"/>
      <c r="I226" s="355"/>
    </row>
    <row r="227" spans="6:9" ht="23.25">
      <c r="F227" s="338"/>
      <c r="G227" s="355"/>
      <c r="H227" s="355"/>
      <c r="I227" s="355"/>
    </row>
    <row r="228" spans="6:9" ht="23.25">
      <c r="F228" s="338"/>
      <c r="G228" s="355"/>
      <c r="H228" s="355"/>
      <c r="I228" s="355"/>
    </row>
    <row r="229" spans="6:9" ht="23.25">
      <c r="F229" s="338"/>
      <c r="G229" s="355"/>
      <c r="H229" s="355"/>
      <c r="I229" s="355"/>
    </row>
    <row r="230" spans="6:9" ht="23.25">
      <c r="F230" s="338"/>
      <c r="G230" s="355"/>
      <c r="H230" s="355"/>
      <c r="I230" s="355"/>
    </row>
    <row r="231" spans="6:9" ht="23.25">
      <c r="F231" s="338"/>
      <c r="G231" s="355"/>
      <c r="H231" s="355"/>
      <c r="I231" s="355"/>
    </row>
    <row r="232" spans="6:9" ht="23.25">
      <c r="F232" s="338"/>
      <c r="G232" s="355"/>
      <c r="H232" s="355"/>
      <c r="I232" s="355"/>
    </row>
    <row r="233" spans="6:9" ht="23.25">
      <c r="F233" s="338"/>
      <c r="G233" s="355"/>
      <c r="H233" s="355"/>
      <c r="I233" s="355"/>
    </row>
    <row r="234" spans="6:9" ht="23.25">
      <c r="F234" s="338"/>
      <c r="G234" s="355"/>
      <c r="H234" s="355"/>
      <c r="I234" s="355"/>
    </row>
    <row r="235" spans="6:9" ht="23.25">
      <c r="F235" s="338"/>
      <c r="G235" s="355"/>
      <c r="H235" s="355"/>
      <c r="I235" s="355"/>
    </row>
    <row r="236" spans="6:9" ht="23.25">
      <c r="F236" s="338"/>
      <c r="G236" s="355"/>
      <c r="H236" s="355"/>
      <c r="I236" s="355"/>
    </row>
    <row r="237" spans="6:9" ht="23.25">
      <c r="F237" s="338"/>
      <c r="G237" s="355"/>
      <c r="H237" s="355"/>
      <c r="I237" s="355"/>
    </row>
    <row r="238" spans="6:9" ht="23.25">
      <c r="F238" s="338"/>
      <c r="G238" s="355"/>
      <c r="H238" s="355"/>
      <c r="I238" s="355"/>
    </row>
    <row r="239" spans="6:9" ht="23.25">
      <c r="F239" s="338"/>
      <c r="G239" s="355"/>
      <c r="H239" s="355"/>
      <c r="I239" s="355"/>
    </row>
    <row r="240" spans="6:9" ht="23.25">
      <c r="F240" s="338"/>
      <c r="G240" s="355"/>
      <c r="H240" s="355"/>
      <c r="I240" s="355"/>
    </row>
    <row r="241" spans="6:9" ht="23.25">
      <c r="F241" s="338"/>
      <c r="G241" s="355"/>
      <c r="H241" s="355"/>
      <c r="I241" s="355"/>
    </row>
    <row r="242" spans="6:9" ht="23.25">
      <c r="F242" s="338"/>
      <c r="G242" s="355"/>
      <c r="H242" s="355"/>
      <c r="I242" s="355"/>
    </row>
    <row r="243" spans="6:9" ht="23.25">
      <c r="F243" s="338"/>
      <c r="G243" s="355"/>
      <c r="H243" s="355"/>
      <c r="I243" s="355"/>
    </row>
    <row r="244" spans="6:9" ht="23.25">
      <c r="F244" s="338"/>
      <c r="G244" s="355"/>
      <c r="H244" s="355"/>
      <c r="I244" s="355"/>
    </row>
    <row r="245" spans="6:9" ht="23.25">
      <c r="F245" s="338"/>
      <c r="G245" s="355"/>
      <c r="H245" s="355"/>
      <c r="I245" s="355"/>
    </row>
    <row r="246" spans="6:9" ht="23.25">
      <c r="F246" s="338"/>
      <c r="G246" s="355"/>
      <c r="H246" s="355"/>
      <c r="I246" s="355"/>
    </row>
    <row r="247" spans="6:9" ht="23.25">
      <c r="F247" s="338"/>
      <c r="G247" s="355"/>
      <c r="H247" s="355"/>
      <c r="I247" s="355"/>
    </row>
    <row r="248" spans="6:9" ht="23.25">
      <c r="F248" s="338"/>
      <c r="G248" s="355"/>
      <c r="H248" s="355"/>
      <c r="I248" s="355"/>
    </row>
    <row r="249" spans="6:9" ht="23.25">
      <c r="F249" s="338"/>
      <c r="G249" s="355"/>
      <c r="H249" s="355"/>
      <c r="I249" s="355"/>
    </row>
    <row r="250" spans="6:9" ht="23.25">
      <c r="F250" s="338"/>
      <c r="G250" s="355"/>
      <c r="H250" s="355"/>
      <c r="I250" s="355"/>
    </row>
    <row r="251" spans="6:9" ht="23.25">
      <c r="F251" s="338"/>
      <c r="G251" s="355"/>
      <c r="H251" s="355"/>
      <c r="I251" s="355"/>
    </row>
    <row r="252" spans="6:9" ht="23.25">
      <c r="F252" s="338"/>
      <c r="G252" s="355"/>
      <c r="H252" s="355"/>
      <c r="I252" s="355"/>
    </row>
    <row r="253" spans="6:9" ht="23.25">
      <c r="F253" s="338"/>
      <c r="G253" s="355"/>
      <c r="H253" s="355"/>
      <c r="I253" s="355"/>
    </row>
    <row r="254" spans="6:9" ht="23.25">
      <c r="F254" s="338"/>
      <c r="G254" s="355"/>
      <c r="H254" s="355"/>
      <c r="I254" s="355"/>
    </row>
    <row r="255" spans="6:9" ht="23.25">
      <c r="F255" s="338"/>
      <c r="G255" s="355"/>
      <c r="H255" s="355"/>
      <c r="I255" s="355"/>
    </row>
    <row r="256" spans="6:9" ht="23.25">
      <c r="F256" s="338"/>
      <c r="G256" s="355"/>
      <c r="H256" s="355"/>
      <c r="I256" s="355"/>
    </row>
    <row r="257" spans="6:9" ht="23.25">
      <c r="F257" s="338"/>
      <c r="G257" s="355"/>
      <c r="H257" s="355"/>
      <c r="I257" s="355"/>
    </row>
    <row r="258" spans="6:9" ht="23.25">
      <c r="F258" s="338"/>
      <c r="G258" s="355"/>
      <c r="H258" s="355"/>
      <c r="I258" s="355"/>
    </row>
    <row r="259" spans="6:9" ht="23.25">
      <c r="F259" s="338"/>
      <c r="G259" s="355"/>
      <c r="H259" s="355"/>
      <c r="I259" s="355"/>
    </row>
    <row r="260" spans="6:9" ht="23.25">
      <c r="F260" s="338"/>
      <c r="G260" s="355"/>
      <c r="H260" s="355"/>
      <c r="I260" s="355"/>
    </row>
    <row r="261" spans="6:9" ht="23.25">
      <c r="F261" s="338"/>
      <c r="G261" s="355"/>
      <c r="H261" s="355"/>
      <c r="I261" s="355"/>
    </row>
    <row r="262" spans="6:9" ht="23.25">
      <c r="F262" s="338"/>
      <c r="G262" s="355"/>
      <c r="H262" s="355"/>
      <c r="I262" s="355"/>
    </row>
    <row r="263" spans="6:9" ht="23.25">
      <c r="F263" s="338"/>
      <c r="G263" s="355"/>
      <c r="H263" s="355"/>
      <c r="I263" s="355"/>
    </row>
    <row r="264" spans="6:9" ht="23.25">
      <c r="F264" s="338"/>
      <c r="G264" s="355"/>
      <c r="H264" s="355"/>
      <c r="I264" s="355"/>
    </row>
    <row r="265" spans="6:9" ht="23.25">
      <c r="F265" s="338"/>
      <c r="G265" s="355"/>
      <c r="H265" s="355"/>
      <c r="I265" s="355"/>
    </row>
    <row r="266" spans="6:9" ht="23.25">
      <c r="F266" s="338"/>
      <c r="G266" s="355"/>
      <c r="H266" s="355"/>
      <c r="I266" s="355"/>
    </row>
    <row r="267" spans="6:9" ht="23.25">
      <c r="F267" s="338"/>
      <c r="G267" s="355"/>
      <c r="H267" s="355"/>
      <c r="I267" s="355"/>
    </row>
    <row r="268" spans="6:9" ht="23.25">
      <c r="F268" s="338"/>
      <c r="G268" s="355"/>
      <c r="H268" s="355"/>
      <c r="I268" s="355"/>
    </row>
    <row r="269" spans="6:9" ht="23.25">
      <c r="F269" s="338"/>
      <c r="G269" s="355"/>
      <c r="H269" s="355"/>
      <c r="I269" s="355"/>
    </row>
    <row r="270" spans="6:9" ht="23.25">
      <c r="F270" s="338"/>
      <c r="G270" s="355"/>
      <c r="H270" s="355"/>
      <c r="I270" s="355"/>
    </row>
    <row r="271" spans="6:9" ht="23.25">
      <c r="F271" s="338"/>
      <c r="G271" s="355"/>
      <c r="H271" s="355"/>
      <c r="I271" s="355"/>
    </row>
    <row r="272" spans="6:9" ht="23.25">
      <c r="F272" s="338"/>
      <c r="G272" s="355"/>
      <c r="H272" s="355"/>
      <c r="I272" s="355"/>
    </row>
    <row r="273" spans="6:9" ht="23.25">
      <c r="F273" s="338"/>
      <c r="G273" s="355"/>
      <c r="H273" s="355"/>
      <c r="I273" s="355"/>
    </row>
    <row r="274" spans="6:9" ht="23.25">
      <c r="F274" s="338"/>
      <c r="G274" s="355"/>
      <c r="H274" s="355"/>
      <c r="I274" s="355"/>
    </row>
    <row r="275" spans="6:9" ht="23.25">
      <c r="F275" s="338"/>
      <c r="G275" s="355"/>
      <c r="H275" s="355"/>
      <c r="I275" s="355"/>
    </row>
    <row r="276" spans="6:9" ht="23.25">
      <c r="F276" s="338"/>
      <c r="G276" s="355"/>
      <c r="H276" s="355"/>
      <c r="I276" s="355"/>
    </row>
    <row r="277" spans="6:9" ht="23.25">
      <c r="F277" s="338"/>
      <c r="G277" s="355"/>
      <c r="H277" s="355"/>
      <c r="I277" s="355"/>
    </row>
    <row r="278" spans="6:9" ht="23.25">
      <c r="F278" s="338"/>
      <c r="G278" s="355"/>
      <c r="H278" s="355"/>
      <c r="I278" s="355"/>
    </row>
    <row r="279" spans="6:9" ht="23.25">
      <c r="F279" s="338"/>
      <c r="G279" s="355"/>
      <c r="H279" s="355"/>
      <c r="I279" s="355"/>
    </row>
    <row r="280" spans="6:9" ht="23.25">
      <c r="F280" s="338"/>
      <c r="G280" s="355"/>
      <c r="H280" s="355"/>
      <c r="I280" s="355"/>
    </row>
    <row r="281" spans="6:9" ht="23.25">
      <c r="F281" s="338"/>
      <c r="G281" s="355"/>
      <c r="H281" s="355"/>
      <c r="I281" s="355"/>
    </row>
    <row r="282" spans="6:9" ht="23.25">
      <c r="F282" s="338"/>
      <c r="G282" s="355"/>
      <c r="H282" s="355"/>
      <c r="I282" s="355"/>
    </row>
    <row r="283" spans="6:9" ht="23.25">
      <c r="F283" s="338"/>
      <c r="G283" s="355"/>
      <c r="H283" s="355"/>
      <c r="I283" s="355"/>
    </row>
    <row r="284" spans="6:9" ht="23.25">
      <c r="F284" s="338"/>
      <c r="G284" s="355"/>
      <c r="H284" s="355"/>
      <c r="I284" s="355"/>
    </row>
    <row r="285" spans="6:9" ht="23.25">
      <c r="F285" s="338"/>
      <c r="G285" s="355"/>
      <c r="H285" s="355"/>
      <c r="I285" s="355"/>
    </row>
    <row r="286" spans="6:9" ht="23.25">
      <c r="F286" s="338"/>
      <c r="G286" s="355"/>
      <c r="H286" s="355"/>
      <c r="I286" s="355"/>
    </row>
    <row r="287" spans="6:9" ht="23.25">
      <c r="F287" s="338"/>
      <c r="G287" s="355"/>
      <c r="H287" s="355"/>
      <c r="I287" s="355"/>
    </row>
    <row r="288" spans="6:9" ht="23.25">
      <c r="F288" s="338"/>
      <c r="G288" s="355"/>
      <c r="H288" s="355"/>
      <c r="I288" s="355"/>
    </row>
    <row r="289" spans="6:9" ht="23.25">
      <c r="F289" s="338"/>
      <c r="G289" s="355"/>
      <c r="H289" s="355"/>
      <c r="I289" s="355"/>
    </row>
    <row r="290" spans="6:9" ht="23.25">
      <c r="F290" s="338"/>
      <c r="G290" s="355"/>
      <c r="H290" s="355"/>
      <c r="I290" s="355"/>
    </row>
    <row r="291" spans="6:9" ht="23.25">
      <c r="F291" s="338"/>
      <c r="G291" s="355"/>
      <c r="H291" s="355"/>
      <c r="I291" s="355"/>
    </row>
    <row r="292" spans="6:9" ht="23.25">
      <c r="F292" s="338"/>
      <c r="G292" s="355"/>
      <c r="H292" s="355"/>
      <c r="I292" s="355"/>
    </row>
    <row r="293" spans="6:9" ht="23.25">
      <c r="F293" s="338"/>
      <c r="G293" s="355"/>
      <c r="H293" s="355"/>
      <c r="I293" s="355"/>
    </row>
    <row r="294" spans="6:9" ht="23.25">
      <c r="F294" s="338"/>
      <c r="G294" s="355"/>
      <c r="H294" s="355"/>
      <c r="I294" s="355"/>
    </row>
    <row r="295" spans="6:9" ht="23.25">
      <c r="F295" s="338"/>
      <c r="G295" s="355"/>
      <c r="H295" s="355"/>
      <c r="I295" s="355"/>
    </row>
    <row r="296" spans="6:9" ht="23.25">
      <c r="F296" s="338"/>
      <c r="G296" s="355"/>
      <c r="H296" s="355"/>
      <c r="I296" s="355"/>
    </row>
    <row r="297" spans="6:9" ht="23.25">
      <c r="F297" s="338"/>
      <c r="G297" s="355"/>
      <c r="H297" s="355"/>
      <c r="I297" s="355"/>
    </row>
    <row r="298" spans="6:9" ht="23.25">
      <c r="F298" s="338"/>
      <c r="G298" s="355"/>
      <c r="H298" s="355"/>
      <c r="I298" s="355"/>
    </row>
    <row r="299" spans="6:9" ht="23.25">
      <c r="F299" s="338"/>
      <c r="G299" s="355"/>
      <c r="H299" s="355"/>
      <c r="I299" s="355"/>
    </row>
    <row r="300" spans="6:9" ht="23.25">
      <c r="F300" s="338"/>
      <c r="G300" s="355"/>
      <c r="H300" s="355"/>
      <c r="I300" s="355"/>
    </row>
    <row r="301" spans="6:9" ht="23.25">
      <c r="F301" s="338"/>
      <c r="G301" s="355"/>
      <c r="H301" s="355"/>
      <c r="I301" s="355"/>
    </row>
    <row r="302" spans="6:9" ht="23.25">
      <c r="F302" s="338"/>
      <c r="G302" s="355"/>
      <c r="H302" s="355"/>
      <c r="I302" s="355"/>
    </row>
    <row r="303" spans="6:9" ht="23.25">
      <c r="F303" s="338"/>
      <c r="G303" s="355"/>
      <c r="H303" s="355"/>
      <c r="I303" s="355"/>
    </row>
    <row r="304" spans="6:9" ht="23.25">
      <c r="F304" s="338"/>
      <c r="G304" s="355"/>
      <c r="H304" s="355"/>
      <c r="I304" s="355"/>
    </row>
    <row r="305" spans="6:9" ht="23.25">
      <c r="F305" s="338"/>
      <c r="G305" s="355"/>
      <c r="H305" s="355"/>
      <c r="I305" s="355"/>
    </row>
    <row r="306" spans="6:9" ht="23.25">
      <c r="F306" s="338"/>
      <c r="G306" s="355"/>
      <c r="H306" s="355"/>
      <c r="I306" s="355"/>
    </row>
    <row r="307" spans="6:9" ht="23.25">
      <c r="F307" s="338"/>
      <c r="G307" s="355"/>
      <c r="H307" s="355"/>
      <c r="I307" s="355"/>
    </row>
    <row r="308" spans="6:9" ht="23.25">
      <c r="F308" s="338"/>
      <c r="G308" s="355"/>
      <c r="H308" s="355"/>
      <c r="I308" s="355"/>
    </row>
    <row r="309" spans="6:9" ht="23.25">
      <c r="F309" s="338"/>
      <c r="G309" s="355"/>
      <c r="H309" s="355"/>
      <c r="I309" s="355"/>
    </row>
    <row r="310" spans="6:9" ht="23.25">
      <c r="F310" s="338"/>
      <c r="G310" s="355"/>
      <c r="H310" s="355"/>
      <c r="I310" s="355"/>
    </row>
    <row r="311" spans="6:9" ht="23.25">
      <c r="F311" s="338"/>
      <c r="G311" s="355"/>
      <c r="H311" s="355"/>
      <c r="I311" s="355"/>
    </row>
    <row r="312" spans="6:9" ht="23.25">
      <c r="F312" s="338"/>
      <c r="G312" s="355"/>
      <c r="H312" s="355"/>
      <c r="I312" s="355"/>
    </row>
    <row r="313" spans="6:9" ht="23.25">
      <c r="F313" s="338"/>
      <c r="G313" s="355"/>
      <c r="H313" s="355"/>
      <c r="I313" s="355"/>
    </row>
    <row r="314" spans="6:9" ht="23.25">
      <c r="F314" s="338"/>
      <c r="G314" s="355"/>
      <c r="H314" s="355"/>
      <c r="I314" s="355"/>
    </row>
    <row r="315" spans="6:9" ht="23.25">
      <c r="F315" s="338"/>
      <c r="G315" s="355"/>
      <c r="H315" s="355"/>
      <c r="I315" s="355"/>
    </row>
    <row r="316" spans="6:9" ht="23.25">
      <c r="F316" s="338"/>
      <c r="G316" s="355"/>
      <c r="H316" s="355"/>
      <c r="I316" s="355"/>
    </row>
    <row r="317" spans="6:9" ht="23.25">
      <c r="F317" s="338"/>
      <c r="G317" s="355"/>
      <c r="H317" s="355"/>
      <c r="I317" s="355"/>
    </row>
    <row r="318" spans="6:9" ht="23.25">
      <c r="F318" s="338"/>
      <c r="G318" s="355"/>
      <c r="H318" s="355"/>
      <c r="I318" s="355"/>
    </row>
    <row r="319" spans="6:9" ht="23.25">
      <c r="F319" s="338"/>
      <c r="G319" s="355"/>
      <c r="H319" s="355"/>
      <c r="I319" s="355"/>
    </row>
    <row r="320" spans="6:9" ht="23.25">
      <c r="F320" s="338"/>
      <c r="G320" s="355"/>
      <c r="H320" s="355"/>
      <c r="I320" s="355"/>
    </row>
    <row r="321" spans="6:9" ht="23.25">
      <c r="F321" s="338"/>
      <c r="G321" s="355"/>
      <c r="H321" s="355"/>
      <c r="I321" s="355"/>
    </row>
    <row r="322" spans="6:9" ht="23.25">
      <c r="F322" s="338"/>
      <c r="G322" s="355"/>
      <c r="H322" s="355"/>
      <c r="I322" s="355"/>
    </row>
    <row r="323" spans="6:9" ht="23.25">
      <c r="F323" s="338"/>
      <c r="G323" s="355"/>
      <c r="H323" s="355"/>
      <c r="I323" s="355"/>
    </row>
    <row r="324" spans="6:9" ht="23.25">
      <c r="F324" s="338"/>
      <c r="G324" s="355"/>
      <c r="H324" s="355"/>
      <c r="I324" s="355"/>
    </row>
    <row r="325" spans="6:9" ht="23.25">
      <c r="F325" s="338"/>
      <c r="G325" s="355"/>
      <c r="H325" s="355"/>
      <c r="I325" s="355"/>
    </row>
    <row r="326" spans="6:9" ht="23.25">
      <c r="F326" s="338"/>
      <c r="G326" s="355"/>
      <c r="H326" s="355"/>
      <c r="I326" s="355"/>
    </row>
    <row r="327" spans="6:9" ht="23.25">
      <c r="F327" s="338"/>
      <c r="G327" s="355"/>
      <c r="H327" s="355"/>
      <c r="I327" s="355"/>
    </row>
    <row r="328" spans="6:9" ht="23.25">
      <c r="F328" s="338"/>
      <c r="G328" s="355"/>
      <c r="H328" s="355"/>
      <c r="I328" s="355"/>
    </row>
    <row r="329" spans="6:9" ht="23.25">
      <c r="F329" s="338"/>
      <c r="G329" s="355"/>
      <c r="H329" s="355"/>
      <c r="I329" s="355"/>
    </row>
    <row r="330" spans="6:9" ht="23.25">
      <c r="F330" s="338"/>
      <c r="G330" s="355"/>
      <c r="H330" s="355"/>
      <c r="I330" s="355"/>
    </row>
    <row r="331" spans="6:9" ht="23.25">
      <c r="F331" s="338"/>
      <c r="G331" s="355"/>
      <c r="H331" s="355"/>
      <c r="I331" s="355"/>
    </row>
    <row r="332" spans="6:9" ht="23.25">
      <c r="F332" s="338"/>
      <c r="G332" s="355"/>
      <c r="H332" s="355"/>
      <c r="I332" s="355"/>
    </row>
    <row r="333" spans="6:9" ht="23.25">
      <c r="F333" s="338"/>
      <c r="G333" s="355"/>
      <c r="H333" s="355"/>
      <c r="I333" s="355"/>
    </row>
    <row r="334" spans="6:9" ht="23.25">
      <c r="F334" s="338"/>
      <c r="G334" s="355"/>
      <c r="H334" s="355"/>
      <c r="I334" s="355"/>
    </row>
    <row r="335" spans="6:9" ht="23.25">
      <c r="F335" s="338"/>
      <c r="G335" s="355"/>
      <c r="H335" s="355"/>
      <c r="I335" s="355"/>
    </row>
    <row r="336" spans="6:9" ht="23.25">
      <c r="F336" s="338"/>
      <c r="G336" s="355"/>
      <c r="H336" s="355"/>
      <c r="I336" s="355"/>
    </row>
    <row r="337" spans="6:9" ht="23.25">
      <c r="F337" s="338"/>
      <c r="G337" s="355"/>
      <c r="H337" s="355"/>
      <c r="I337" s="355"/>
    </row>
    <row r="338" spans="6:9" ht="23.25">
      <c r="F338" s="338"/>
      <c r="G338" s="355"/>
      <c r="H338" s="355"/>
      <c r="I338" s="355"/>
    </row>
    <row r="339" spans="6:9" ht="23.25">
      <c r="F339" s="338"/>
      <c r="G339" s="355"/>
      <c r="H339" s="355"/>
      <c r="I339" s="355"/>
    </row>
    <row r="340" spans="6:9" ht="23.25">
      <c r="F340" s="338"/>
      <c r="G340" s="355"/>
      <c r="H340" s="355"/>
      <c r="I340" s="355"/>
    </row>
    <row r="341" spans="6:9" ht="23.25">
      <c r="F341" s="338"/>
      <c r="G341" s="355"/>
      <c r="H341" s="355"/>
      <c r="I341" s="355"/>
    </row>
    <row r="342" spans="6:9" ht="23.25">
      <c r="F342" s="338"/>
      <c r="G342" s="355"/>
      <c r="H342" s="355"/>
      <c r="I342" s="355"/>
    </row>
    <row r="343" spans="6:9" ht="23.25">
      <c r="F343" s="338"/>
      <c r="G343" s="355"/>
      <c r="H343" s="355"/>
      <c r="I343" s="355"/>
    </row>
    <row r="344" spans="6:9" ht="23.25">
      <c r="F344" s="338"/>
      <c r="G344" s="355"/>
      <c r="H344" s="355"/>
      <c r="I344" s="355"/>
    </row>
    <row r="345" spans="6:9" ht="23.25">
      <c r="F345" s="338"/>
      <c r="G345" s="355"/>
      <c r="H345" s="355"/>
      <c r="I345" s="355"/>
    </row>
    <row r="346" spans="6:9" ht="23.25">
      <c r="F346" s="338"/>
      <c r="G346" s="355"/>
      <c r="H346" s="355"/>
      <c r="I346" s="355"/>
    </row>
    <row r="347" spans="6:9" ht="23.25">
      <c r="F347" s="338"/>
      <c r="G347" s="355"/>
      <c r="H347" s="355"/>
      <c r="I347" s="355"/>
    </row>
    <row r="348" spans="6:9" ht="23.25">
      <c r="F348" s="338"/>
      <c r="G348" s="355"/>
      <c r="H348" s="355"/>
      <c r="I348" s="355"/>
    </row>
    <row r="349" spans="6:9" ht="23.25">
      <c r="F349" s="338"/>
      <c r="G349" s="355"/>
      <c r="H349" s="355"/>
      <c r="I349" s="355"/>
    </row>
    <row r="350" spans="6:9" ht="23.25">
      <c r="F350" s="338"/>
      <c r="G350" s="355"/>
      <c r="H350" s="355"/>
      <c r="I350" s="355"/>
    </row>
    <row r="351" spans="6:9" ht="23.25">
      <c r="F351" s="338"/>
      <c r="G351" s="355"/>
      <c r="H351" s="355"/>
      <c r="I351" s="355"/>
    </row>
    <row r="352" spans="6:9" ht="23.25">
      <c r="F352" s="338"/>
      <c r="G352" s="355"/>
      <c r="H352" s="355"/>
      <c r="I352" s="355"/>
    </row>
    <row r="353" spans="6:9" ht="23.25">
      <c r="F353" s="338"/>
      <c r="G353" s="355"/>
      <c r="H353" s="355"/>
      <c r="I353" s="355"/>
    </row>
    <row r="354" spans="6:9" ht="23.25">
      <c r="F354" s="338"/>
      <c r="G354" s="355"/>
      <c r="H354" s="355"/>
      <c r="I354" s="355"/>
    </row>
    <row r="355" spans="6:9" ht="23.25">
      <c r="F355" s="338"/>
      <c r="G355" s="355"/>
      <c r="H355" s="355"/>
      <c r="I355" s="355"/>
    </row>
    <row r="356" spans="6:9" ht="23.25">
      <c r="F356" s="338"/>
      <c r="G356" s="355"/>
      <c r="H356" s="355"/>
      <c r="I356" s="355"/>
    </row>
    <row r="357" spans="6:9" ht="23.25">
      <c r="F357" s="338"/>
      <c r="G357" s="355"/>
      <c r="H357" s="355"/>
      <c r="I357" s="355"/>
    </row>
    <row r="358" spans="6:9" ht="23.25">
      <c r="F358" s="338"/>
      <c r="G358" s="355"/>
      <c r="H358" s="355"/>
      <c r="I358" s="355"/>
    </row>
    <row r="359" spans="6:9" ht="23.25">
      <c r="F359" s="338"/>
      <c r="G359" s="355"/>
      <c r="H359" s="355"/>
      <c r="I359" s="355"/>
    </row>
    <row r="360" spans="6:9" ht="23.25">
      <c r="F360" s="338"/>
      <c r="G360" s="355"/>
      <c r="H360" s="355"/>
      <c r="I360" s="355"/>
    </row>
    <row r="361" spans="6:9" ht="23.25">
      <c r="F361" s="338"/>
      <c r="G361" s="355"/>
      <c r="H361" s="355"/>
      <c r="I361" s="355"/>
    </row>
    <row r="362" spans="6:9" ht="23.25">
      <c r="F362" s="338"/>
      <c r="G362" s="355"/>
      <c r="H362" s="355"/>
      <c r="I362" s="355"/>
    </row>
    <row r="363" spans="6:9" ht="23.25">
      <c r="F363" s="338"/>
      <c r="G363" s="355"/>
      <c r="H363" s="355"/>
      <c r="I363" s="355"/>
    </row>
    <row r="364" spans="6:9" ht="23.25">
      <c r="F364" s="338"/>
      <c r="G364" s="355"/>
      <c r="H364" s="355"/>
      <c r="I364" s="355"/>
    </row>
    <row r="365" spans="6:9" ht="23.25">
      <c r="F365" s="338"/>
      <c r="G365" s="355"/>
      <c r="H365" s="355"/>
      <c r="I365" s="355"/>
    </row>
    <row r="366" spans="6:9" ht="23.25">
      <c r="F366" s="338"/>
      <c r="G366" s="355"/>
      <c r="H366" s="355"/>
      <c r="I366" s="355"/>
    </row>
    <row r="367" spans="6:9" ht="23.25">
      <c r="F367" s="338"/>
      <c r="G367" s="355"/>
      <c r="H367" s="355"/>
      <c r="I367" s="355"/>
    </row>
    <row r="368" spans="6:9" ht="23.25">
      <c r="F368" s="338"/>
      <c r="G368" s="355"/>
      <c r="H368" s="355"/>
      <c r="I368" s="355"/>
    </row>
    <row r="369" spans="6:9" ht="23.25">
      <c r="F369" s="338"/>
      <c r="G369" s="355"/>
      <c r="H369" s="355"/>
      <c r="I369" s="355"/>
    </row>
    <row r="370" spans="6:9" ht="23.25">
      <c r="F370" s="338"/>
      <c r="G370" s="355"/>
      <c r="H370" s="355"/>
      <c r="I370" s="355"/>
    </row>
    <row r="371" spans="6:9" ht="23.25">
      <c r="F371" s="338"/>
      <c r="G371" s="355"/>
      <c r="H371" s="355"/>
      <c r="I371" s="355"/>
    </row>
    <row r="372" spans="6:9" ht="23.25">
      <c r="F372" s="338"/>
      <c r="G372" s="355"/>
      <c r="H372" s="355"/>
      <c r="I372" s="355"/>
    </row>
    <row r="373" spans="6:9" ht="23.25">
      <c r="F373" s="338"/>
      <c r="G373" s="355"/>
      <c r="H373" s="355"/>
      <c r="I373" s="355"/>
    </row>
    <row r="374" spans="6:9" ht="23.25">
      <c r="F374" s="338"/>
      <c r="G374" s="355"/>
      <c r="H374" s="355"/>
      <c r="I374" s="355"/>
    </row>
    <row r="375" spans="6:9" ht="23.25">
      <c r="F375" s="338"/>
      <c r="G375" s="355"/>
      <c r="H375" s="355"/>
      <c r="I375" s="355"/>
    </row>
    <row r="376" spans="6:9" ht="23.25">
      <c r="F376" s="338"/>
      <c r="G376" s="355"/>
      <c r="H376" s="355"/>
      <c r="I376" s="355"/>
    </row>
    <row r="377" spans="6:9" ht="23.25">
      <c r="F377" s="338"/>
      <c r="G377" s="355"/>
      <c r="H377" s="355"/>
      <c r="I377" s="355"/>
    </row>
    <row r="378" spans="6:9" ht="23.25">
      <c r="F378" s="338"/>
      <c r="G378" s="355"/>
      <c r="H378" s="355"/>
      <c r="I378" s="355"/>
    </row>
    <row r="379" spans="6:9" ht="23.25">
      <c r="F379" s="338"/>
      <c r="G379" s="355"/>
      <c r="H379" s="355"/>
      <c r="I379" s="355"/>
    </row>
    <row r="380" spans="6:9" ht="23.25">
      <c r="F380" s="338"/>
      <c r="G380" s="355"/>
      <c r="H380" s="355"/>
      <c r="I380" s="355"/>
    </row>
    <row r="381" spans="6:9" ht="23.25">
      <c r="F381" s="338"/>
      <c r="G381" s="355"/>
      <c r="H381" s="355"/>
      <c r="I381" s="355"/>
    </row>
    <row r="382" spans="6:9" ht="23.25">
      <c r="F382" s="338"/>
      <c r="G382" s="355"/>
      <c r="H382" s="355"/>
      <c r="I382" s="355"/>
    </row>
    <row r="383" spans="6:9" ht="23.25">
      <c r="F383" s="338"/>
      <c r="G383" s="355"/>
      <c r="H383" s="355"/>
      <c r="I383" s="355"/>
    </row>
    <row r="384" spans="6:9" ht="23.25">
      <c r="F384" s="338"/>
      <c r="G384" s="355"/>
      <c r="H384" s="355"/>
      <c r="I384" s="355"/>
    </row>
    <row r="385" spans="6:9" ht="23.25">
      <c r="F385" s="338"/>
      <c r="G385" s="355"/>
      <c r="H385" s="355"/>
      <c r="I385" s="355"/>
    </row>
    <row r="386" spans="6:9" ht="23.25">
      <c r="F386" s="338"/>
      <c r="G386" s="355"/>
      <c r="H386" s="355"/>
      <c r="I386" s="355"/>
    </row>
    <row r="387" spans="6:9" ht="23.25">
      <c r="F387" s="338"/>
      <c r="G387" s="355"/>
      <c r="H387" s="355"/>
      <c r="I387" s="355"/>
    </row>
    <row r="388" spans="6:9" ht="23.25">
      <c r="F388" s="338"/>
      <c r="G388" s="355"/>
      <c r="H388" s="355"/>
      <c r="I388" s="355"/>
    </row>
    <row r="389" spans="6:9" ht="23.25">
      <c r="F389" s="338"/>
      <c r="G389" s="355"/>
      <c r="H389" s="355"/>
      <c r="I389" s="355"/>
    </row>
    <row r="390" spans="6:9" ht="23.25">
      <c r="F390" s="338"/>
      <c r="G390" s="355"/>
      <c r="H390" s="355"/>
      <c r="I390" s="355"/>
    </row>
    <row r="391" spans="6:9" ht="23.25">
      <c r="F391" s="338"/>
      <c r="G391" s="355"/>
      <c r="H391" s="355"/>
      <c r="I391" s="355"/>
    </row>
    <row r="392" spans="6:9" ht="23.25">
      <c r="F392" s="338"/>
      <c r="G392" s="355"/>
      <c r="H392" s="355"/>
      <c r="I392" s="355"/>
    </row>
    <row r="393" spans="6:9" ht="23.25">
      <c r="F393" s="338"/>
      <c r="G393" s="355"/>
      <c r="H393" s="355"/>
      <c r="I393" s="355"/>
    </row>
    <row r="394" spans="6:9" ht="23.25">
      <c r="F394" s="338"/>
      <c r="G394" s="355"/>
      <c r="H394" s="355"/>
      <c r="I394" s="355"/>
    </row>
    <row r="395" spans="6:9" ht="23.25">
      <c r="F395" s="338"/>
      <c r="G395" s="355"/>
      <c r="H395" s="355"/>
      <c r="I395" s="355"/>
    </row>
    <row r="396" spans="6:9" ht="23.25">
      <c r="F396" s="338"/>
      <c r="G396" s="355"/>
      <c r="H396" s="355"/>
      <c r="I396" s="355"/>
    </row>
    <row r="397" spans="6:9" ht="23.25">
      <c r="F397" s="338"/>
      <c r="G397" s="355"/>
      <c r="H397" s="355"/>
      <c r="I397" s="355"/>
    </row>
    <row r="398" spans="6:9" ht="23.25">
      <c r="F398" s="338"/>
      <c r="G398" s="355"/>
      <c r="H398" s="355"/>
      <c r="I398" s="355"/>
    </row>
    <row r="399" spans="6:9" ht="23.25">
      <c r="F399" s="338"/>
      <c r="G399" s="355"/>
      <c r="H399" s="355"/>
      <c r="I399" s="355"/>
    </row>
    <row r="400" spans="6:9" ht="23.25">
      <c r="F400" s="338"/>
      <c r="G400" s="355"/>
      <c r="H400" s="355"/>
      <c r="I400" s="355"/>
    </row>
    <row r="401" spans="6:9" ht="23.25">
      <c r="F401" s="338"/>
      <c r="G401" s="355"/>
      <c r="H401" s="355"/>
      <c r="I401" s="355"/>
    </row>
    <row r="402" spans="6:9" ht="23.25">
      <c r="F402" s="338"/>
      <c r="G402" s="355"/>
      <c r="H402" s="355"/>
      <c r="I402" s="355"/>
    </row>
    <row r="403" spans="6:9" ht="23.25">
      <c r="F403" s="338"/>
      <c r="G403" s="355"/>
      <c r="H403" s="355"/>
      <c r="I403" s="355"/>
    </row>
    <row r="404" spans="6:9" ht="23.25">
      <c r="F404" s="338"/>
      <c r="G404" s="355"/>
      <c r="H404" s="355"/>
      <c r="I404" s="355"/>
    </row>
    <row r="405" spans="6:9" ht="23.25">
      <c r="F405" s="338"/>
      <c r="G405" s="355"/>
      <c r="H405" s="355"/>
      <c r="I405" s="355"/>
    </row>
    <row r="406" spans="6:9" ht="23.25">
      <c r="F406" s="338"/>
      <c r="G406" s="355"/>
      <c r="H406" s="355"/>
      <c r="I406" s="355"/>
    </row>
    <row r="407" spans="6:9" ht="23.25">
      <c r="F407" s="338"/>
      <c r="G407" s="355"/>
      <c r="H407" s="355"/>
      <c r="I407" s="355"/>
    </row>
    <row r="408" spans="6:9" ht="23.25">
      <c r="F408" s="338"/>
      <c r="G408" s="355"/>
      <c r="H408" s="355"/>
      <c r="I408" s="355"/>
    </row>
    <row r="409" spans="6:9" ht="23.25">
      <c r="F409" s="338"/>
      <c r="G409" s="355"/>
      <c r="H409" s="355"/>
      <c r="I409" s="355"/>
    </row>
    <row r="410" spans="6:9" ht="23.25">
      <c r="F410" s="338"/>
      <c r="G410" s="355"/>
      <c r="H410" s="355"/>
      <c r="I410" s="355"/>
    </row>
    <row r="411" spans="6:9" ht="23.25">
      <c r="F411" s="338"/>
      <c r="G411" s="355"/>
      <c r="H411" s="355"/>
      <c r="I411" s="355"/>
    </row>
    <row r="412" spans="6:9" ht="23.25">
      <c r="F412" s="338"/>
      <c r="G412" s="355"/>
      <c r="H412" s="355"/>
      <c r="I412" s="355"/>
    </row>
    <row r="413" spans="6:9" ht="23.25">
      <c r="F413" s="338"/>
      <c r="G413" s="355"/>
      <c r="H413" s="355"/>
      <c r="I413" s="355"/>
    </row>
    <row r="414" spans="6:9" ht="23.25">
      <c r="F414" s="338"/>
      <c r="G414" s="355"/>
      <c r="H414" s="355"/>
      <c r="I414" s="355"/>
    </row>
    <row r="415" spans="6:9" ht="23.25">
      <c r="F415" s="338"/>
      <c r="G415" s="355"/>
      <c r="H415" s="355"/>
      <c r="I415" s="355"/>
    </row>
    <row r="416" spans="6:9" ht="23.25">
      <c r="F416" s="338"/>
      <c r="G416" s="355"/>
      <c r="H416" s="355"/>
      <c r="I416" s="355"/>
    </row>
    <row r="417" spans="6:9" ht="23.25">
      <c r="F417" s="338"/>
      <c r="G417" s="355"/>
      <c r="H417" s="355"/>
      <c r="I417" s="355"/>
    </row>
    <row r="418" spans="6:9" ht="23.25">
      <c r="F418" s="338"/>
      <c r="G418" s="355"/>
      <c r="H418" s="355"/>
      <c r="I418" s="355"/>
    </row>
    <row r="419" spans="6:9" ht="23.25">
      <c r="F419" s="338"/>
      <c r="G419" s="355"/>
      <c r="H419" s="355"/>
      <c r="I419" s="355"/>
    </row>
  </sheetData>
  <sheetProtection/>
  <mergeCells count="6">
    <mergeCell ref="B23:C23"/>
    <mergeCell ref="B4:C4"/>
    <mergeCell ref="A2:I2"/>
    <mergeCell ref="A1:I1"/>
    <mergeCell ref="B16:C16"/>
    <mergeCell ref="B19:C19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25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3.7109375" style="15" bestFit="1" customWidth="1"/>
    <col min="2" max="2" width="7.8515625" style="22" bestFit="1" customWidth="1"/>
    <col min="3" max="3" width="18.421875" style="15" customWidth="1"/>
    <col min="4" max="4" width="25.7109375" style="15" bestFit="1" customWidth="1"/>
    <col min="5" max="5" width="16.57421875" style="15" customWidth="1"/>
    <col min="6" max="6" width="6.140625" style="15" customWidth="1"/>
    <col min="7" max="7" width="15.28125" style="15" customWidth="1"/>
    <col min="8" max="8" width="13.7109375" style="15" customWidth="1"/>
    <col min="9" max="9" width="8.7109375" style="15" customWidth="1"/>
    <col min="10" max="10" width="7.421875" style="15" bestFit="1" customWidth="1"/>
    <col min="11" max="16384" width="9.00390625" style="15" customWidth="1"/>
  </cols>
  <sheetData>
    <row r="1" spans="1:9" ht="29.25">
      <c r="A1" s="411" t="s">
        <v>223</v>
      </c>
      <c r="B1" s="411"/>
      <c r="C1" s="411"/>
      <c r="D1" s="411"/>
      <c r="E1" s="411"/>
      <c r="F1" s="411"/>
      <c r="G1" s="27"/>
      <c r="H1" s="27"/>
      <c r="I1" s="27"/>
    </row>
    <row r="2" spans="1:6" ht="21">
      <c r="A2" s="10" t="s">
        <v>28</v>
      </c>
      <c r="B2" s="90" t="s">
        <v>29</v>
      </c>
      <c r="C2" s="10" t="s">
        <v>30</v>
      </c>
      <c r="D2" s="10" t="s">
        <v>31</v>
      </c>
      <c r="E2" s="10" t="s">
        <v>33</v>
      </c>
      <c r="F2" s="10" t="s">
        <v>0</v>
      </c>
    </row>
    <row r="3" spans="1:6" s="122" customFormat="1" ht="21">
      <c r="A3" s="123" t="s">
        <v>7</v>
      </c>
      <c r="B3" s="123"/>
      <c r="C3" s="67"/>
      <c r="D3" s="123" t="s">
        <v>146</v>
      </c>
      <c r="E3" s="123" t="s">
        <v>147</v>
      </c>
      <c r="F3" s="123">
        <v>11</v>
      </c>
    </row>
    <row r="4" spans="1:6" s="122" customFormat="1" ht="21">
      <c r="A4" s="123" t="s">
        <v>7</v>
      </c>
      <c r="B4" s="123"/>
      <c r="C4" s="67"/>
      <c r="D4" s="123" t="s">
        <v>146</v>
      </c>
      <c r="E4" s="123" t="s">
        <v>147</v>
      </c>
      <c r="F4" s="123">
        <v>11</v>
      </c>
    </row>
    <row r="5" spans="1:6" s="122" customFormat="1" ht="21">
      <c r="A5" s="123"/>
      <c r="B5" s="123"/>
      <c r="C5" s="67"/>
      <c r="D5" s="123"/>
      <c r="E5" s="123"/>
      <c r="F5" s="123"/>
    </row>
    <row r="6" spans="1:6" s="122" customFormat="1" ht="21">
      <c r="A6" s="123"/>
      <c r="B6" s="123"/>
      <c r="C6" s="67"/>
      <c r="D6" s="123"/>
      <c r="E6" s="123"/>
      <c r="F6" s="123"/>
    </row>
    <row r="7" spans="1:6" s="122" customFormat="1" ht="21">
      <c r="A7" s="123"/>
      <c r="B7" s="123"/>
      <c r="C7" s="67"/>
      <c r="D7" s="123"/>
      <c r="E7" s="123"/>
      <c r="F7" s="123"/>
    </row>
    <row r="8" spans="1:6" s="122" customFormat="1" ht="21">
      <c r="A8" s="123"/>
      <c r="B8" s="123"/>
      <c r="C8" s="67"/>
      <c r="D8" s="123"/>
      <c r="E8" s="123"/>
      <c r="F8" s="123"/>
    </row>
    <row r="9" spans="1:6" s="122" customFormat="1" ht="21">
      <c r="A9" s="123"/>
      <c r="B9" s="123"/>
      <c r="C9" s="67"/>
      <c r="D9" s="123"/>
      <c r="E9" s="123"/>
      <c r="F9" s="123"/>
    </row>
    <row r="10" spans="1:6" s="122" customFormat="1" ht="21">
      <c r="A10" s="123"/>
      <c r="B10" s="123"/>
      <c r="C10" s="67"/>
      <c r="D10" s="123"/>
      <c r="E10" s="123"/>
      <c r="F10" s="123"/>
    </row>
    <row r="11" spans="1:6" s="122" customFormat="1" ht="21">
      <c r="A11" s="123"/>
      <c r="B11" s="123"/>
      <c r="C11" s="67"/>
      <c r="D11" s="123"/>
      <c r="E11" s="123"/>
      <c r="F11" s="123"/>
    </row>
    <row r="12" spans="1:6" s="122" customFormat="1" ht="21">
      <c r="A12" s="123"/>
      <c r="B12" s="123"/>
      <c r="C12" s="67"/>
      <c r="D12" s="123"/>
      <c r="E12" s="123"/>
      <c r="F12" s="123"/>
    </row>
    <row r="13" spans="1:6" s="122" customFormat="1" ht="21">
      <c r="A13" s="123"/>
      <c r="B13" s="123"/>
      <c r="C13" s="67"/>
      <c r="D13" s="123"/>
      <c r="E13" s="123"/>
      <c r="F13" s="123"/>
    </row>
    <row r="14" spans="1:6" s="122" customFormat="1" ht="21">
      <c r="A14" s="123"/>
      <c r="B14" s="123"/>
      <c r="C14" s="67"/>
      <c r="D14" s="123"/>
      <c r="E14" s="123"/>
      <c r="F14" s="123"/>
    </row>
    <row r="15" spans="1:6" s="122" customFormat="1" ht="21">
      <c r="A15" s="123"/>
      <c r="B15" s="123"/>
      <c r="C15" s="67"/>
      <c r="D15" s="123"/>
      <c r="E15" s="123"/>
      <c r="F15" s="123"/>
    </row>
    <row r="16" spans="1:6" s="122" customFormat="1" ht="21">
      <c r="A16" s="123"/>
      <c r="B16" s="123"/>
      <c r="C16" s="67"/>
      <c r="D16" s="123"/>
      <c r="E16" s="123"/>
      <c r="F16" s="123"/>
    </row>
    <row r="17" spans="1:6" s="122" customFormat="1" ht="21">
      <c r="A17" s="123"/>
      <c r="B17" s="123"/>
      <c r="C17" s="67"/>
      <c r="D17" s="123"/>
      <c r="E17" s="123"/>
      <c r="F17" s="123"/>
    </row>
    <row r="18" spans="1:6" s="122" customFormat="1" ht="21">
      <c r="A18" s="123"/>
      <c r="B18" s="123"/>
      <c r="C18" s="67"/>
      <c r="D18" s="123"/>
      <c r="E18" s="123"/>
      <c r="F18" s="123"/>
    </row>
    <row r="19" spans="1:6" s="85" customFormat="1" ht="23.25">
      <c r="A19" s="11"/>
      <c r="B19" s="90"/>
      <c r="C19" s="116">
        <f>SUM(C3:C18)</f>
        <v>0</v>
      </c>
      <c r="D19" s="12"/>
      <c r="E19" s="13"/>
      <c r="F19" s="12"/>
    </row>
    <row r="20" spans="1:6" s="89" customFormat="1" ht="21">
      <c r="A20" s="14"/>
      <c r="B20" s="22"/>
      <c r="C20" s="15"/>
      <c r="D20" s="15"/>
      <c r="E20" s="16"/>
      <c r="F20" s="15"/>
    </row>
    <row r="21" spans="1:6" s="91" customFormat="1" ht="21">
      <c r="A21" s="14"/>
      <c r="B21" s="22"/>
      <c r="C21" s="15"/>
      <c r="D21" s="15"/>
      <c r="E21" s="16"/>
      <c r="F21" s="15"/>
    </row>
    <row r="22" spans="1:6" s="98" customFormat="1" ht="21">
      <c r="A22" s="14"/>
      <c r="B22" s="22"/>
      <c r="C22" s="15"/>
      <c r="D22" s="15"/>
      <c r="E22" s="16"/>
      <c r="F22" s="15"/>
    </row>
    <row r="23" spans="1:6" s="98" customFormat="1" ht="21">
      <c r="A23" s="14"/>
      <c r="B23" s="22"/>
      <c r="C23" s="15"/>
      <c r="D23" s="15"/>
      <c r="E23" s="16"/>
      <c r="F23" s="15"/>
    </row>
    <row r="24" spans="1:6" s="107" customFormat="1" ht="21">
      <c r="A24" s="14"/>
      <c r="B24" s="22"/>
      <c r="C24" s="15"/>
      <c r="D24" s="19"/>
      <c r="E24" s="16"/>
      <c r="F24" s="15"/>
    </row>
    <row r="25" spans="1:6" s="107" customFormat="1" ht="21">
      <c r="A25" s="14"/>
      <c r="B25" s="22"/>
      <c r="C25" s="15"/>
      <c r="D25" s="19"/>
      <c r="E25" s="16"/>
      <c r="F25" s="15"/>
    </row>
    <row r="26" spans="1:6" s="107" customFormat="1" ht="21">
      <c r="A26" s="14"/>
      <c r="B26" s="22"/>
      <c r="C26" s="15"/>
      <c r="D26" s="19"/>
      <c r="E26" s="16"/>
      <c r="F26" s="15"/>
    </row>
    <row r="27" spans="1:6" s="112" customFormat="1" ht="21">
      <c r="A27" s="14"/>
      <c r="B27" s="22"/>
      <c r="C27" s="15"/>
      <c r="D27" s="19"/>
      <c r="E27" s="16"/>
      <c r="F27" s="15"/>
    </row>
    <row r="28" spans="1:6" s="112" customFormat="1" ht="21">
      <c r="A28" s="14"/>
      <c r="B28" s="22"/>
      <c r="C28" s="15"/>
      <c r="D28" s="19"/>
      <c r="E28" s="16"/>
      <c r="F28" s="15"/>
    </row>
    <row r="29" spans="1:5" ht="21">
      <c r="A29" s="14"/>
      <c r="D29" s="19"/>
      <c r="E29" s="16"/>
    </row>
    <row r="30" spans="1:5" ht="21">
      <c r="A30" s="14"/>
      <c r="D30" s="19"/>
      <c r="E30" s="16"/>
    </row>
    <row r="31" spans="1:5" ht="21">
      <c r="A31" s="14"/>
      <c r="D31" s="19"/>
      <c r="E31" s="16"/>
    </row>
    <row r="32" spans="1:5" ht="21">
      <c r="A32" s="14"/>
      <c r="D32" s="19"/>
      <c r="E32" s="16"/>
    </row>
    <row r="33" spans="1:5" ht="21">
      <c r="A33" s="14"/>
      <c r="D33" s="19"/>
      <c r="E33" s="16"/>
    </row>
    <row r="34" spans="1:5" ht="21">
      <c r="A34" s="14"/>
      <c r="D34" s="19"/>
      <c r="E34" s="16"/>
    </row>
    <row r="35" spans="1:5" ht="21">
      <c r="A35" s="14"/>
      <c r="D35" s="19"/>
      <c r="E35" s="16"/>
    </row>
    <row r="36" spans="1:5" ht="21">
      <c r="A36" s="14"/>
      <c r="D36" s="19"/>
      <c r="E36" s="16"/>
    </row>
    <row r="37" spans="1:5" ht="21">
      <c r="A37" s="14"/>
      <c r="D37" s="19"/>
      <c r="E37" s="16"/>
    </row>
    <row r="38" spans="1:5" ht="21">
      <c r="A38" s="14"/>
      <c r="D38" s="19"/>
      <c r="E38" s="16"/>
    </row>
    <row r="39" spans="1:5" ht="21">
      <c r="A39" s="14"/>
      <c r="D39" s="19"/>
      <c r="E39" s="16"/>
    </row>
    <row r="40" spans="1:5" ht="21">
      <c r="A40" s="14"/>
      <c r="D40" s="19"/>
      <c r="E40" s="16"/>
    </row>
    <row r="41" spans="1:5" ht="21">
      <c r="A41" s="14"/>
      <c r="D41" s="19"/>
      <c r="E41" s="16"/>
    </row>
    <row r="42" spans="1:5" ht="21">
      <c r="A42" s="14"/>
      <c r="D42" s="19"/>
      <c r="E42" s="16"/>
    </row>
    <row r="43" spans="1:5" ht="21">
      <c r="A43" s="14"/>
      <c r="D43" s="19"/>
      <c r="E43" s="16"/>
    </row>
    <row r="44" spans="1:5" ht="21">
      <c r="A44" s="14"/>
      <c r="D44" s="19"/>
      <c r="E44" s="16"/>
    </row>
    <row r="45" spans="1:5" ht="21">
      <c r="A45" s="14"/>
      <c r="D45" s="19"/>
      <c r="E45" s="16"/>
    </row>
    <row r="46" spans="1:5" ht="21">
      <c r="A46" s="14"/>
      <c r="D46" s="19"/>
      <c r="E46" s="16"/>
    </row>
    <row r="47" spans="1:5" ht="21">
      <c r="A47" s="14"/>
      <c r="D47" s="19"/>
      <c r="E47" s="16"/>
    </row>
    <row r="48" spans="1:5" ht="21">
      <c r="A48" s="14"/>
      <c r="D48" s="19"/>
      <c r="E48" s="16"/>
    </row>
    <row r="49" spans="1:5" ht="21">
      <c r="A49" s="14"/>
      <c r="D49" s="19"/>
      <c r="E49" s="16"/>
    </row>
    <row r="50" spans="1:5" ht="21">
      <c r="A50" s="14"/>
      <c r="D50" s="19"/>
      <c r="E50" s="16"/>
    </row>
    <row r="51" spans="1:5" ht="21">
      <c r="A51" s="14"/>
      <c r="D51" s="19"/>
      <c r="E51" s="16"/>
    </row>
    <row r="52" spans="1:5" ht="21">
      <c r="A52" s="14"/>
      <c r="D52" s="19"/>
      <c r="E52" s="16"/>
    </row>
    <row r="53" spans="1:5" ht="21">
      <c r="A53" s="14"/>
      <c r="D53" s="19"/>
      <c r="E53" s="16"/>
    </row>
    <row r="54" spans="1:5" ht="21">
      <c r="A54" s="14"/>
      <c r="D54" s="19"/>
      <c r="E54" s="16"/>
    </row>
    <row r="55" spans="1:5" ht="21">
      <c r="A55" s="14"/>
      <c r="D55" s="19"/>
      <c r="E55" s="16"/>
    </row>
    <row r="56" spans="1:5" ht="21">
      <c r="A56" s="14"/>
      <c r="D56" s="19"/>
      <c r="E56" s="16"/>
    </row>
    <row r="57" spans="1:5" ht="21">
      <c r="A57" s="14"/>
      <c r="D57" s="19"/>
      <c r="E57" s="16"/>
    </row>
    <row r="58" spans="1:5" ht="21">
      <c r="A58" s="14"/>
      <c r="D58" s="19"/>
      <c r="E58" s="16"/>
    </row>
    <row r="59" spans="1:5" ht="21">
      <c r="A59" s="14"/>
      <c r="D59" s="19"/>
      <c r="E59" s="16"/>
    </row>
    <row r="60" spans="1:5" ht="21">
      <c r="A60" s="14"/>
      <c r="D60" s="19"/>
      <c r="E60" s="16"/>
    </row>
    <row r="61" spans="1:5" ht="21">
      <c r="A61" s="14"/>
      <c r="D61" s="19"/>
      <c r="E61" s="16"/>
    </row>
    <row r="62" spans="1:5" ht="21">
      <c r="A62" s="14"/>
      <c r="D62" s="19"/>
      <c r="E62" s="16"/>
    </row>
    <row r="63" spans="1:5" ht="21">
      <c r="A63" s="14"/>
      <c r="D63" s="19"/>
      <c r="E63" s="16"/>
    </row>
    <row r="64" spans="1:5" ht="21">
      <c r="A64" s="14"/>
      <c r="D64" s="19"/>
      <c r="E64" s="16"/>
    </row>
    <row r="65" spans="1:5" ht="21">
      <c r="A65" s="14"/>
      <c r="D65" s="19"/>
      <c r="E65" s="16"/>
    </row>
    <row r="66" spans="1:5" ht="21">
      <c r="A66" s="14"/>
      <c r="D66" s="19"/>
      <c r="E66" s="16"/>
    </row>
    <row r="67" spans="1:5" ht="21">
      <c r="A67" s="14"/>
      <c r="D67" s="19"/>
      <c r="E67" s="16"/>
    </row>
    <row r="68" spans="1:5" ht="21">
      <c r="A68" s="14"/>
      <c r="D68" s="19"/>
      <c r="E68" s="16"/>
    </row>
    <row r="69" spans="1:5" ht="21">
      <c r="A69" s="14"/>
      <c r="D69" s="19"/>
      <c r="E69" s="16"/>
    </row>
    <row r="70" spans="1:5" ht="21">
      <c r="A70" s="14"/>
      <c r="D70" s="19"/>
      <c r="E70" s="16"/>
    </row>
    <row r="71" spans="1:5" ht="21">
      <c r="A71" s="14"/>
      <c r="D71" s="19"/>
      <c r="E71" s="16"/>
    </row>
    <row r="72" spans="1:5" ht="21">
      <c r="A72" s="14"/>
      <c r="D72" s="19"/>
      <c r="E72" s="16"/>
    </row>
    <row r="73" spans="1:5" ht="21">
      <c r="A73" s="14"/>
      <c r="D73" s="19"/>
      <c r="E73" s="16"/>
    </row>
    <row r="74" spans="1:5" ht="21">
      <c r="A74" s="14"/>
      <c r="D74" s="19"/>
      <c r="E74" s="16"/>
    </row>
    <row r="75" spans="1:5" ht="21">
      <c r="A75" s="14"/>
      <c r="D75" s="19"/>
      <c r="E75" s="16"/>
    </row>
    <row r="76" spans="1:5" ht="21">
      <c r="A76" s="14"/>
      <c r="D76" s="19"/>
      <c r="E76" s="16"/>
    </row>
    <row r="77" spans="1:5" ht="21">
      <c r="A77" s="14"/>
      <c r="D77" s="19"/>
      <c r="E77" s="16"/>
    </row>
    <row r="78" spans="1:5" ht="21">
      <c r="A78" s="14"/>
      <c r="D78" s="19"/>
      <c r="E78" s="16"/>
    </row>
    <row r="79" spans="1:5" ht="21">
      <c r="A79" s="14"/>
      <c r="D79" s="19"/>
      <c r="E79" s="16"/>
    </row>
    <row r="80" spans="1:5" ht="21">
      <c r="A80" s="14"/>
      <c r="D80" s="19"/>
      <c r="E80" s="16"/>
    </row>
    <row r="81" spans="1:5" ht="21">
      <c r="A81" s="14"/>
      <c r="D81" s="19"/>
      <c r="E81" s="16"/>
    </row>
    <row r="82" spans="1:6" ht="21">
      <c r="A82" s="20"/>
      <c r="C82" s="21"/>
      <c r="D82" s="22"/>
      <c r="E82" s="23"/>
      <c r="F82" s="21"/>
    </row>
    <row r="83" spans="1:6" ht="21">
      <c r="A83" s="20"/>
      <c r="C83" s="21"/>
      <c r="D83" s="22"/>
      <c r="E83" s="23"/>
      <c r="F83" s="21"/>
    </row>
    <row r="84" spans="1:5" ht="21">
      <c r="A84" s="14"/>
      <c r="D84" s="19"/>
      <c r="E84" s="16"/>
    </row>
    <row r="85" spans="1:5" ht="21">
      <c r="A85" s="14"/>
      <c r="D85" s="22"/>
      <c r="E85" s="23"/>
    </row>
    <row r="86" spans="1:5" ht="21">
      <c r="A86" s="14"/>
      <c r="D86" s="22"/>
      <c r="E86" s="23"/>
    </row>
    <row r="87" spans="1:5" ht="21">
      <c r="A87" s="14"/>
      <c r="D87" s="22"/>
      <c r="E87" s="23"/>
    </row>
    <row r="88" spans="1:5" ht="21">
      <c r="A88" s="14"/>
      <c r="D88" s="22"/>
      <c r="E88" s="23"/>
    </row>
    <row r="89" spans="1:5" ht="21">
      <c r="A89" s="14"/>
      <c r="D89" s="22"/>
      <c r="E89" s="23"/>
    </row>
    <row r="90" spans="1:5" ht="21">
      <c r="A90" s="14"/>
      <c r="D90" s="22"/>
      <c r="E90" s="23"/>
    </row>
    <row r="91" spans="1:5" ht="21">
      <c r="A91" s="14"/>
      <c r="D91" s="22"/>
      <c r="E91" s="23"/>
    </row>
    <row r="92" spans="1:9" ht="21">
      <c r="A92" s="14"/>
      <c r="D92" s="22"/>
      <c r="E92" s="23"/>
      <c r="G92" s="21"/>
      <c r="H92" s="21"/>
      <c r="I92" s="21"/>
    </row>
    <row r="93" spans="1:9" ht="21">
      <c r="A93" s="14"/>
      <c r="D93" s="22"/>
      <c r="E93" s="23"/>
      <c r="G93" s="21"/>
      <c r="H93" s="21"/>
      <c r="I93" s="21"/>
    </row>
    <row r="94" spans="1:5" ht="21">
      <c r="A94" s="14"/>
      <c r="D94" s="19"/>
      <c r="E94" s="16"/>
    </row>
    <row r="95" spans="1:9" ht="21">
      <c r="A95" s="14"/>
      <c r="D95" s="19"/>
      <c r="E95" s="16"/>
      <c r="I95" s="21"/>
    </row>
    <row r="96" spans="1:9" ht="21">
      <c r="A96" s="14"/>
      <c r="D96" s="19"/>
      <c r="E96" s="16"/>
      <c r="I96" s="21"/>
    </row>
    <row r="97" spans="1:9" ht="21">
      <c r="A97" s="14"/>
      <c r="D97" s="19"/>
      <c r="E97" s="16"/>
      <c r="I97" s="21"/>
    </row>
    <row r="98" spans="1:9" ht="21">
      <c r="A98" s="14"/>
      <c r="D98" s="19"/>
      <c r="E98" s="16"/>
      <c r="I98" s="21"/>
    </row>
    <row r="99" spans="1:9" ht="21">
      <c r="A99" s="14"/>
      <c r="D99" s="19"/>
      <c r="E99" s="16"/>
      <c r="I99" s="21"/>
    </row>
    <row r="100" spans="1:9" ht="21">
      <c r="A100" s="14"/>
      <c r="D100" s="19"/>
      <c r="E100" s="16"/>
      <c r="I100" s="21"/>
    </row>
    <row r="101" spans="1:9" ht="21">
      <c r="A101" s="20"/>
      <c r="C101" s="21"/>
      <c r="D101" s="22"/>
      <c r="E101" s="23"/>
      <c r="I101" s="21"/>
    </row>
    <row r="102" spans="1:9" ht="21">
      <c r="A102" s="20"/>
      <c r="C102" s="21"/>
      <c r="D102" s="22"/>
      <c r="E102" s="23"/>
      <c r="I102" s="21"/>
    </row>
    <row r="103" spans="1:9" ht="21">
      <c r="A103" s="20"/>
      <c r="C103" s="21"/>
      <c r="D103" s="22"/>
      <c r="E103" s="23"/>
      <c r="I103" s="21"/>
    </row>
    <row r="104" spans="1:5" ht="21">
      <c r="A104" s="20"/>
      <c r="C104" s="21"/>
      <c r="D104" s="22"/>
      <c r="E104" s="23"/>
    </row>
    <row r="105" spans="1:5" ht="21">
      <c r="A105" s="20"/>
      <c r="C105" s="21"/>
      <c r="D105" s="22"/>
      <c r="E105" s="23"/>
    </row>
    <row r="106" spans="1:6" ht="21">
      <c r="A106" s="20"/>
      <c r="C106" s="21"/>
      <c r="D106" s="22"/>
      <c r="E106" s="23"/>
      <c r="F106" s="21"/>
    </row>
    <row r="107" spans="1:6" ht="21">
      <c r="A107" s="20"/>
      <c r="C107" s="21"/>
      <c r="D107" s="22"/>
      <c r="E107" s="23"/>
      <c r="F107" s="21"/>
    </row>
    <row r="108" spans="1:6" ht="21">
      <c r="A108" s="20"/>
      <c r="C108" s="21"/>
      <c r="D108" s="22"/>
      <c r="E108" s="23"/>
      <c r="F108" s="21"/>
    </row>
    <row r="109" spans="1:6" ht="21">
      <c r="A109" s="20"/>
      <c r="C109" s="21"/>
      <c r="D109" s="22"/>
      <c r="E109" s="23"/>
      <c r="F109" s="21"/>
    </row>
    <row r="110" spans="1:5" ht="21">
      <c r="A110" s="14"/>
      <c r="D110" s="19"/>
      <c r="E110" s="16"/>
    </row>
    <row r="111" spans="1:5" ht="21">
      <c r="A111" s="14"/>
      <c r="D111" s="19"/>
      <c r="E111" s="16"/>
    </row>
    <row r="112" spans="1:5" ht="21">
      <c r="A112" s="14"/>
      <c r="D112" s="19"/>
      <c r="E112" s="16"/>
    </row>
    <row r="113" spans="1:6" ht="21">
      <c r="A113" s="20"/>
      <c r="C113" s="21"/>
      <c r="D113" s="22"/>
      <c r="E113" s="23"/>
      <c r="F113" s="21"/>
    </row>
    <row r="114" spans="1:6" ht="21">
      <c r="A114" s="20"/>
      <c r="C114" s="21"/>
      <c r="D114" s="22"/>
      <c r="E114" s="23"/>
      <c r="F114" s="21"/>
    </row>
    <row r="115" spans="1:6" ht="21">
      <c r="A115" s="25"/>
      <c r="B115" s="110"/>
      <c r="C115" s="24"/>
      <c r="D115" s="24"/>
      <c r="E115" s="26"/>
      <c r="F115" s="24"/>
    </row>
    <row r="116" spans="7:9" ht="21">
      <c r="G116" s="21"/>
      <c r="H116" s="21"/>
      <c r="I116" s="21"/>
    </row>
    <row r="117" spans="7:9" ht="21">
      <c r="G117" s="21"/>
      <c r="H117" s="21"/>
      <c r="I117" s="21"/>
    </row>
    <row r="118" spans="7:9" ht="21">
      <c r="G118" s="21"/>
      <c r="H118" s="21"/>
      <c r="I118" s="21"/>
    </row>
    <row r="119" spans="7:9" ht="21">
      <c r="G119" s="21"/>
      <c r="H119" s="21"/>
      <c r="I119" s="21"/>
    </row>
    <row r="123" spans="7:9" ht="21">
      <c r="G123" s="21"/>
      <c r="H123" s="21"/>
      <c r="I123" s="21"/>
    </row>
    <row r="124" spans="7:9" ht="21">
      <c r="G124" s="21"/>
      <c r="H124" s="21"/>
      <c r="I124" s="21"/>
    </row>
    <row r="125" spans="7:9" ht="21">
      <c r="G125" s="24"/>
      <c r="H125" s="24"/>
      <c r="I125" s="24"/>
    </row>
  </sheetData>
  <sheetProtection/>
  <mergeCells count="1">
    <mergeCell ref="A1:F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0000"/>
  </sheetPr>
  <dimension ref="A1:M46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19.8515625" style="29" customWidth="1"/>
    <col min="2" max="2" width="11.00390625" style="29" customWidth="1"/>
    <col min="3" max="3" width="9.8515625" style="29" bestFit="1" customWidth="1"/>
    <col min="4" max="4" width="14.140625" style="29" bestFit="1" customWidth="1"/>
    <col min="5" max="7" width="9.28125" style="29" bestFit="1" customWidth="1"/>
    <col min="8" max="8" width="8.57421875" style="29" bestFit="1" customWidth="1"/>
    <col min="9" max="9" width="8.421875" style="29" customWidth="1"/>
    <col min="10" max="10" width="9.7109375" style="29" bestFit="1" customWidth="1"/>
    <col min="11" max="11" width="7.421875" style="29" customWidth="1"/>
    <col min="12" max="12" width="16.140625" style="29" customWidth="1"/>
    <col min="13" max="13" width="14.140625" style="29" bestFit="1" customWidth="1"/>
    <col min="14" max="14" width="9.00390625" style="29" customWidth="1"/>
    <col min="15" max="16" width="15.140625" style="29" bestFit="1" customWidth="1"/>
    <col min="17" max="17" width="14.140625" style="29" bestFit="1" customWidth="1"/>
    <col min="18" max="16384" width="9.00390625" style="29" customWidth="1"/>
  </cols>
  <sheetData>
    <row r="1" spans="1:10" ht="16.5">
      <c r="A1" s="427" t="s">
        <v>39</v>
      </c>
      <c r="B1" s="427"/>
      <c r="C1" s="427"/>
      <c r="D1" s="427"/>
      <c r="E1" s="427"/>
      <c r="F1" s="427"/>
      <c r="G1" s="427"/>
      <c r="H1" s="427"/>
      <c r="I1" s="427"/>
      <c r="J1" s="427"/>
    </row>
    <row r="2" spans="1:10" ht="16.5">
      <c r="A2" s="427" t="s">
        <v>140</v>
      </c>
      <c r="B2" s="427"/>
      <c r="C2" s="427"/>
      <c r="D2" s="427"/>
      <c r="E2" s="427"/>
      <c r="F2" s="427"/>
      <c r="G2" s="427"/>
      <c r="H2" s="427"/>
      <c r="I2" s="427"/>
      <c r="J2" s="427"/>
    </row>
    <row r="3" spans="1:10" ht="16.5">
      <c r="A3" s="427" t="s">
        <v>286</v>
      </c>
      <c r="B3" s="427"/>
      <c r="C3" s="427"/>
      <c r="D3" s="427"/>
      <c r="E3" s="427"/>
      <c r="F3" s="427"/>
      <c r="G3" s="427"/>
      <c r="H3" s="427"/>
      <c r="I3" s="427"/>
      <c r="J3" s="427"/>
    </row>
    <row r="4" spans="1:10" ht="16.5">
      <c r="A4" s="30" t="s">
        <v>40</v>
      </c>
      <c r="B4" s="31"/>
      <c r="C4" s="32"/>
      <c r="D4" s="32"/>
      <c r="E4" s="32"/>
      <c r="F4" s="32"/>
      <c r="G4" s="32"/>
      <c r="H4" s="32"/>
      <c r="I4" s="32"/>
      <c r="J4" s="32"/>
    </row>
    <row r="5" spans="1:10" ht="16.5">
      <c r="A5" s="33"/>
      <c r="B5" s="34"/>
      <c r="C5" s="35"/>
      <c r="D5" s="35"/>
      <c r="E5" s="35"/>
      <c r="F5" s="35"/>
      <c r="G5" s="35"/>
      <c r="H5" s="35"/>
      <c r="I5" s="35"/>
      <c r="J5" s="35"/>
    </row>
    <row r="6" spans="1:12" ht="33">
      <c r="A6" s="36"/>
      <c r="B6" s="99"/>
      <c r="C6" s="428" t="s">
        <v>38</v>
      </c>
      <c r="D6" s="429"/>
      <c r="E6" s="429"/>
      <c r="F6" s="430"/>
      <c r="G6" s="38"/>
      <c r="H6" s="431" t="s">
        <v>41</v>
      </c>
      <c r="I6" s="39"/>
      <c r="J6" s="37"/>
      <c r="K6" s="120" t="s">
        <v>79</v>
      </c>
      <c r="L6" s="424" t="s">
        <v>60</v>
      </c>
    </row>
    <row r="7" spans="1:12" ht="33">
      <c r="A7" s="434" t="s">
        <v>42</v>
      </c>
      <c r="B7" s="100" t="s">
        <v>43</v>
      </c>
      <c r="C7" s="37"/>
      <c r="D7" s="38"/>
      <c r="E7" s="37"/>
      <c r="F7" s="37"/>
      <c r="G7" s="40" t="s">
        <v>44</v>
      </c>
      <c r="H7" s="432"/>
      <c r="I7" s="41" t="s">
        <v>45</v>
      </c>
      <c r="J7" s="40" t="s">
        <v>43</v>
      </c>
      <c r="K7" s="40"/>
      <c r="L7" s="425"/>
    </row>
    <row r="8" spans="1:12" ht="16.5">
      <c r="A8" s="435"/>
      <c r="B8" s="101" t="s">
        <v>46</v>
      </c>
      <c r="C8" s="42" t="s">
        <v>47</v>
      </c>
      <c r="D8" s="42" t="s">
        <v>48</v>
      </c>
      <c r="E8" s="42" t="s">
        <v>49</v>
      </c>
      <c r="F8" s="42" t="s">
        <v>50</v>
      </c>
      <c r="G8" s="42"/>
      <c r="H8" s="433"/>
      <c r="I8" s="43"/>
      <c r="J8" s="42" t="s">
        <v>51</v>
      </c>
      <c r="K8" s="42"/>
      <c r="L8" s="426"/>
    </row>
    <row r="9" spans="1:12" ht="49.5">
      <c r="A9" s="44" t="s">
        <v>285</v>
      </c>
      <c r="B9" s="101"/>
      <c r="C9" s="42"/>
      <c r="D9" s="42"/>
      <c r="E9" s="42"/>
      <c r="F9" s="42"/>
      <c r="G9" s="42"/>
      <c r="H9" s="43"/>
      <c r="I9" s="43"/>
      <c r="J9" s="42"/>
      <c r="K9" s="42" t="e">
        <f>G9*100/B9</f>
        <v>#DIV/0!</v>
      </c>
      <c r="L9" s="372"/>
    </row>
    <row r="10" spans="1:12" ht="16.5">
      <c r="A10" s="373" t="s">
        <v>55</v>
      </c>
      <c r="B10" s="101">
        <f>SUM(B9)</f>
        <v>0</v>
      </c>
      <c r="C10" s="101">
        <f aca="true" t="shared" si="0" ref="C10:K10">SUM(C9)</f>
        <v>0</v>
      </c>
      <c r="D10" s="101">
        <f t="shared" si="0"/>
        <v>0</v>
      </c>
      <c r="E10" s="101">
        <f t="shared" si="0"/>
        <v>0</v>
      </c>
      <c r="F10" s="101">
        <f t="shared" si="0"/>
        <v>0</v>
      </c>
      <c r="G10" s="101">
        <f t="shared" si="0"/>
        <v>0</v>
      </c>
      <c r="H10" s="101">
        <f t="shared" si="0"/>
        <v>0</v>
      </c>
      <c r="I10" s="101">
        <v>3000019.68</v>
      </c>
      <c r="J10" s="101">
        <f t="shared" si="0"/>
        <v>0</v>
      </c>
      <c r="K10" s="101" t="e">
        <f t="shared" si="0"/>
        <v>#DIV/0!</v>
      </c>
      <c r="L10" s="372"/>
    </row>
    <row r="11" spans="1:12" ht="33">
      <c r="A11" s="44" t="s">
        <v>281</v>
      </c>
      <c r="B11" s="104"/>
      <c r="C11" s="51"/>
      <c r="D11" s="51"/>
      <c r="E11" s="51"/>
      <c r="F11" s="51"/>
      <c r="G11" s="51"/>
      <c r="H11" s="51"/>
      <c r="I11" s="51"/>
      <c r="J11" s="51"/>
      <c r="K11" s="45"/>
      <c r="L11" s="92"/>
    </row>
    <row r="12" spans="1:12" ht="16.5">
      <c r="A12" s="53" t="s">
        <v>282</v>
      </c>
      <c r="B12" s="105"/>
      <c r="C12" s="51"/>
      <c r="D12" s="51">
        <v>32604.1</v>
      </c>
      <c r="E12" s="51"/>
      <c r="F12" s="54"/>
      <c r="G12" s="54">
        <f>SUM(C12:F12)</f>
        <v>32604.1</v>
      </c>
      <c r="H12" s="54"/>
      <c r="I12" s="54"/>
      <c r="J12" s="54">
        <f>B12-G12</f>
        <v>-32604.1</v>
      </c>
      <c r="K12" s="45" t="e">
        <f>G12*100/B12</f>
        <v>#DIV/0!</v>
      </c>
      <c r="L12" s="118"/>
    </row>
    <row r="13" spans="1:12" ht="16.5">
      <c r="A13" s="53" t="s">
        <v>6</v>
      </c>
      <c r="B13" s="105"/>
      <c r="C13" s="54"/>
      <c r="D13" s="54">
        <v>1600</v>
      </c>
      <c r="E13" s="54"/>
      <c r="F13" s="54"/>
      <c r="G13" s="54">
        <f>SUM(C13:F13)</f>
        <v>1600</v>
      </c>
      <c r="H13" s="54"/>
      <c r="I13" s="54"/>
      <c r="J13" s="54">
        <f>B13-G13</f>
        <v>-1600</v>
      </c>
      <c r="K13" s="45" t="e">
        <f>G13*100/B13</f>
        <v>#DIV/0!</v>
      </c>
      <c r="L13" s="92"/>
    </row>
    <row r="14" spans="1:12" ht="16.5">
      <c r="A14" s="53" t="s">
        <v>87</v>
      </c>
      <c r="B14" s="105"/>
      <c r="C14" s="54"/>
      <c r="D14" s="54">
        <v>6416</v>
      </c>
      <c r="E14" s="54"/>
      <c r="F14" s="54"/>
      <c r="G14" s="54">
        <f>SUM(C14:F14)</f>
        <v>6416</v>
      </c>
      <c r="H14" s="54"/>
      <c r="I14" s="54"/>
      <c r="J14" s="54">
        <f>B14-G14</f>
        <v>-6416</v>
      </c>
      <c r="K14" s="45" t="e">
        <f>G14*100/B14</f>
        <v>#DIV/0!</v>
      </c>
      <c r="L14" s="92"/>
    </row>
    <row r="15" spans="1:13" ht="18.75">
      <c r="A15" s="49" t="s">
        <v>55</v>
      </c>
      <c r="B15" s="108">
        <f>SUM(B12:B14)</f>
        <v>0</v>
      </c>
      <c r="C15" s="55"/>
      <c r="D15" s="55"/>
      <c r="E15" s="55"/>
      <c r="F15" s="55">
        <f>SUM(F12:F14)</f>
        <v>0</v>
      </c>
      <c r="G15" s="55">
        <f>SUM(G12:G14)</f>
        <v>40620.1</v>
      </c>
      <c r="H15" s="55">
        <f>SUM(H12:H14)</f>
        <v>0</v>
      </c>
      <c r="I15" s="55">
        <f>SUM(I12:I14)</f>
        <v>0</v>
      </c>
      <c r="J15" s="55">
        <f>B15-G15</f>
        <v>-40620.1</v>
      </c>
      <c r="K15" s="45" t="e">
        <f>G15*100/B15</f>
        <v>#DIV/0!</v>
      </c>
      <c r="L15" s="92"/>
      <c r="M15" s="169"/>
    </row>
    <row r="16" spans="1:12" ht="33">
      <c r="A16" s="44" t="s">
        <v>284</v>
      </c>
      <c r="B16" s="102"/>
      <c r="C16" s="45"/>
      <c r="D16" s="45"/>
      <c r="E16" s="45"/>
      <c r="F16" s="45"/>
      <c r="G16" s="45"/>
      <c r="H16" s="45"/>
      <c r="I16" s="45"/>
      <c r="J16" s="45"/>
      <c r="K16" s="92"/>
      <c r="L16" s="92"/>
    </row>
    <row r="17" spans="1:12" ht="16.5">
      <c r="A17" s="47" t="s">
        <v>7</v>
      </c>
      <c r="B17" s="103"/>
      <c r="C17" s="48"/>
      <c r="D17" s="48">
        <v>5759.35</v>
      </c>
      <c r="E17" s="48">
        <v>6403678.77</v>
      </c>
      <c r="F17" s="48"/>
      <c r="G17" s="45">
        <f>SUM(C17:F17)</f>
        <v>6409438.119999999</v>
      </c>
      <c r="H17" s="45"/>
      <c r="I17" s="45"/>
      <c r="J17" s="45">
        <f>B17-G17-I17</f>
        <v>-6409438.119999999</v>
      </c>
      <c r="K17" s="45" t="e">
        <f>G17*100/B17</f>
        <v>#DIV/0!</v>
      </c>
      <c r="L17" s="70"/>
    </row>
    <row r="18" spans="1:12" ht="16.5">
      <c r="A18" s="46" t="s">
        <v>14</v>
      </c>
      <c r="B18" s="102"/>
      <c r="C18" s="45"/>
      <c r="D18" s="45">
        <v>5050</v>
      </c>
      <c r="E18" s="45"/>
      <c r="F18" s="45"/>
      <c r="G18" s="45">
        <f>SUM(C18:F18)</f>
        <v>5050</v>
      </c>
      <c r="H18" s="45"/>
      <c r="I18" s="45"/>
      <c r="J18" s="45">
        <f>B18-G18-H18</f>
        <v>-5050</v>
      </c>
      <c r="K18" s="45" t="e">
        <f>G18*100/B18</f>
        <v>#DIV/0!</v>
      </c>
      <c r="L18" s="70"/>
    </row>
    <row r="19" spans="1:12" ht="16.5">
      <c r="A19" s="47" t="s">
        <v>15</v>
      </c>
      <c r="B19" s="103"/>
      <c r="C19" s="48"/>
      <c r="D19" s="48">
        <v>39948</v>
      </c>
      <c r="E19" s="48"/>
      <c r="F19" s="48"/>
      <c r="G19" s="45">
        <f>SUM(C19:F19)</f>
        <v>39948</v>
      </c>
      <c r="H19" s="45"/>
      <c r="I19" s="45"/>
      <c r="J19" s="45">
        <f>B19-G19-I19</f>
        <v>-39948</v>
      </c>
      <c r="K19" s="45" t="e">
        <f>G19*100/B19</f>
        <v>#DIV/0!</v>
      </c>
      <c r="L19" s="124"/>
    </row>
    <row r="20" spans="1:13" ht="16.5">
      <c r="A20" s="50" t="s">
        <v>52</v>
      </c>
      <c r="B20" s="161">
        <f>SUM(B18:B19)</f>
        <v>0</v>
      </c>
      <c r="C20" s="104">
        <f>SUM(C18:C19)</f>
        <v>0</v>
      </c>
      <c r="D20" s="104">
        <f>SUM(D17:D19)</f>
        <v>50757.35</v>
      </c>
      <c r="E20" s="104">
        <f aca="true" t="shared" si="1" ref="E20:K20">SUM(E17:E19)</f>
        <v>6403678.77</v>
      </c>
      <c r="F20" s="104">
        <f t="shared" si="1"/>
        <v>0</v>
      </c>
      <c r="G20" s="104">
        <f t="shared" si="1"/>
        <v>6454436.119999999</v>
      </c>
      <c r="H20" s="104">
        <f t="shared" si="1"/>
        <v>0</v>
      </c>
      <c r="I20" s="104">
        <v>96528021.23</v>
      </c>
      <c r="J20" s="104">
        <f t="shared" si="1"/>
        <v>-6454436.119999999</v>
      </c>
      <c r="K20" s="104" t="e">
        <f t="shared" si="1"/>
        <v>#DIV/0!</v>
      </c>
      <c r="L20" s="92"/>
      <c r="M20" s="169"/>
    </row>
    <row r="21" spans="1:12" ht="49.5">
      <c r="A21" s="44" t="s">
        <v>280</v>
      </c>
      <c r="B21" s="44"/>
      <c r="C21" s="44"/>
      <c r="D21" s="44"/>
      <c r="E21" s="44"/>
      <c r="F21" s="45"/>
      <c r="G21" s="45"/>
      <c r="H21" s="45"/>
      <c r="I21" s="45"/>
      <c r="J21" s="45"/>
      <c r="K21" s="45"/>
      <c r="L21" s="92"/>
    </row>
    <row r="22" spans="1:12" ht="16.5">
      <c r="A22" s="46" t="s">
        <v>7</v>
      </c>
      <c r="B22" s="102"/>
      <c r="C22" s="45">
        <f>33770+2149362.26+17056717.41</f>
        <v>19239849.67</v>
      </c>
      <c r="D22" s="45">
        <v>313716.67</v>
      </c>
      <c r="E22" s="45"/>
      <c r="F22" s="45">
        <v>61141200</v>
      </c>
      <c r="G22" s="45">
        <f aca="true" t="shared" si="2" ref="G22:G30">SUM(C22:F22)</f>
        <v>80694766.34</v>
      </c>
      <c r="H22" s="45"/>
      <c r="I22" s="45"/>
      <c r="J22" s="45">
        <f aca="true" t="shared" si="3" ref="J22:J30">B22-G22</f>
        <v>-80694766.34</v>
      </c>
      <c r="K22" s="45" t="e">
        <f aca="true" t="shared" si="4" ref="K22:K31">G22*100/B22</f>
        <v>#DIV/0!</v>
      </c>
      <c r="L22" s="70"/>
    </row>
    <row r="23" spans="1:12" ht="16.5">
      <c r="A23" s="52" t="s">
        <v>8</v>
      </c>
      <c r="B23" s="102"/>
      <c r="C23" s="45"/>
      <c r="D23" s="45"/>
      <c r="E23" s="45"/>
      <c r="F23" s="45"/>
      <c r="G23" s="45">
        <f t="shared" si="2"/>
        <v>0</v>
      </c>
      <c r="H23" s="45">
        <v>0</v>
      </c>
      <c r="I23" s="45"/>
      <c r="J23" s="45">
        <f>B23-G23-H23-I23</f>
        <v>0</v>
      </c>
      <c r="K23" s="45" t="e">
        <f t="shared" si="4"/>
        <v>#DIV/0!</v>
      </c>
      <c r="L23" s="124"/>
    </row>
    <row r="24" spans="1:12" ht="16.5">
      <c r="A24" s="52" t="s">
        <v>9</v>
      </c>
      <c r="B24" s="102"/>
      <c r="C24" s="45">
        <v>52920</v>
      </c>
      <c r="D24" s="45"/>
      <c r="E24" s="45"/>
      <c r="F24" s="45"/>
      <c r="G24" s="45">
        <f t="shared" si="2"/>
        <v>52920</v>
      </c>
      <c r="H24" s="45"/>
      <c r="I24" s="45"/>
      <c r="J24" s="45">
        <f t="shared" si="3"/>
        <v>-52920</v>
      </c>
      <c r="K24" s="45" t="e">
        <f t="shared" si="4"/>
        <v>#DIV/0!</v>
      </c>
      <c r="L24" s="124"/>
    </row>
    <row r="25" spans="1:12" ht="16.5">
      <c r="A25" s="52" t="s">
        <v>18</v>
      </c>
      <c r="B25" s="102"/>
      <c r="C25" s="45"/>
      <c r="D25" s="45"/>
      <c r="E25" s="45"/>
      <c r="F25" s="45"/>
      <c r="G25" s="45">
        <f t="shared" si="2"/>
        <v>0</v>
      </c>
      <c r="H25" s="45"/>
      <c r="I25" s="45"/>
      <c r="J25" s="45">
        <f t="shared" si="3"/>
        <v>0</v>
      </c>
      <c r="K25" s="45" t="e">
        <f t="shared" si="4"/>
        <v>#DIV/0!</v>
      </c>
      <c r="L25" s="124"/>
    </row>
    <row r="26" spans="1:12" ht="16.5">
      <c r="A26" s="52" t="s">
        <v>6</v>
      </c>
      <c r="B26" s="102"/>
      <c r="C26" s="45">
        <v>16885</v>
      </c>
      <c r="D26" s="45"/>
      <c r="E26" s="45"/>
      <c r="F26" s="45"/>
      <c r="G26" s="45">
        <f t="shared" si="2"/>
        <v>16885</v>
      </c>
      <c r="H26" s="45"/>
      <c r="I26" s="45"/>
      <c r="J26" s="45">
        <f t="shared" si="3"/>
        <v>-16885</v>
      </c>
      <c r="K26" s="45" t="e">
        <f t="shared" si="4"/>
        <v>#DIV/0!</v>
      </c>
      <c r="L26" s="124"/>
    </row>
    <row r="27" spans="1:12" ht="16.5">
      <c r="A27" s="52" t="s">
        <v>10</v>
      </c>
      <c r="B27" s="102"/>
      <c r="C27" s="45"/>
      <c r="D27" s="45"/>
      <c r="E27" s="45"/>
      <c r="F27" s="45"/>
      <c r="G27" s="45">
        <f t="shared" si="2"/>
        <v>0</v>
      </c>
      <c r="H27" s="45"/>
      <c r="I27" s="45"/>
      <c r="J27" s="45">
        <f t="shared" si="3"/>
        <v>0</v>
      </c>
      <c r="K27" s="45" t="e">
        <f t="shared" si="4"/>
        <v>#DIV/0!</v>
      </c>
      <c r="L27" s="124"/>
    </row>
    <row r="28" spans="1:12" ht="16.5">
      <c r="A28" s="52" t="s">
        <v>87</v>
      </c>
      <c r="B28" s="102"/>
      <c r="C28" s="45"/>
      <c r="D28" s="45"/>
      <c r="E28" s="45"/>
      <c r="F28" s="45"/>
      <c r="G28" s="45">
        <f t="shared" si="2"/>
        <v>0</v>
      </c>
      <c r="H28" s="45"/>
      <c r="I28" s="45"/>
      <c r="J28" s="45">
        <f t="shared" si="3"/>
        <v>0</v>
      </c>
      <c r="K28" s="45" t="e">
        <f t="shared" si="4"/>
        <v>#DIV/0!</v>
      </c>
      <c r="L28" s="92"/>
    </row>
    <row r="29" spans="1:12" ht="16.5">
      <c r="A29" s="52" t="s">
        <v>15</v>
      </c>
      <c r="B29" s="102"/>
      <c r="C29" s="45"/>
      <c r="D29" s="45"/>
      <c r="E29" s="45"/>
      <c r="F29" s="45"/>
      <c r="G29" s="45">
        <f t="shared" si="2"/>
        <v>0</v>
      </c>
      <c r="H29" s="45"/>
      <c r="I29" s="45"/>
      <c r="J29" s="45">
        <f t="shared" si="3"/>
        <v>0</v>
      </c>
      <c r="K29" s="45" t="e">
        <f t="shared" si="4"/>
        <v>#DIV/0!</v>
      </c>
      <c r="L29" s="124"/>
    </row>
    <row r="30" spans="1:12" ht="16.5">
      <c r="A30" s="52" t="s">
        <v>12</v>
      </c>
      <c r="B30" s="102"/>
      <c r="C30" s="45"/>
      <c r="D30" s="45"/>
      <c r="E30" s="45"/>
      <c r="F30" s="45"/>
      <c r="G30" s="45">
        <f t="shared" si="2"/>
        <v>0</v>
      </c>
      <c r="H30" s="45"/>
      <c r="I30" s="45"/>
      <c r="J30" s="45">
        <f t="shared" si="3"/>
        <v>0</v>
      </c>
      <c r="K30" s="45" t="e">
        <f t="shared" si="4"/>
        <v>#DIV/0!</v>
      </c>
      <c r="L30" s="124"/>
    </row>
    <row r="31" spans="1:13" ht="16.5">
      <c r="A31" s="49" t="s">
        <v>55</v>
      </c>
      <c r="B31" s="104">
        <f aca="true" t="shared" si="5" ref="B31:J31">SUM(B22:B30)</f>
        <v>0</v>
      </c>
      <c r="C31" s="104">
        <f t="shared" si="5"/>
        <v>19309654.67</v>
      </c>
      <c r="D31" s="104">
        <f t="shared" si="5"/>
        <v>313716.67</v>
      </c>
      <c r="E31" s="104">
        <f t="shared" si="5"/>
        <v>0</v>
      </c>
      <c r="F31" s="104">
        <f t="shared" si="5"/>
        <v>61141200</v>
      </c>
      <c r="G31" s="104">
        <f t="shared" si="5"/>
        <v>80764571.34</v>
      </c>
      <c r="H31" s="104">
        <f t="shared" si="5"/>
        <v>0</v>
      </c>
      <c r="I31" s="104">
        <v>0</v>
      </c>
      <c r="J31" s="104">
        <f t="shared" si="5"/>
        <v>-80764571.34</v>
      </c>
      <c r="K31" s="45" t="e">
        <f t="shared" si="4"/>
        <v>#DIV/0!</v>
      </c>
      <c r="L31" s="92"/>
      <c r="M31" s="169"/>
    </row>
    <row r="32" spans="1:12" ht="33">
      <c r="A32" s="44" t="s">
        <v>283</v>
      </c>
      <c r="B32" s="102"/>
      <c r="C32" s="45"/>
      <c r="D32" s="117"/>
      <c r="E32" s="117"/>
      <c r="F32" s="45"/>
      <c r="G32" s="45"/>
      <c r="H32" s="45"/>
      <c r="I32" s="45"/>
      <c r="J32" s="45"/>
      <c r="K32" s="45"/>
      <c r="L32" s="92"/>
    </row>
    <row r="33" spans="1:12" ht="16.5">
      <c r="A33" s="46" t="s">
        <v>7</v>
      </c>
      <c r="B33" s="102"/>
      <c r="C33" s="45"/>
      <c r="D33" s="45"/>
      <c r="E33" s="117"/>
      <c r="F33" s="45"/>
      <c r="G33" s="45">
        <f>SUM(C33:F33)</f>
        <v>0</v>
      </c>
      <c r="H33" s="133"/>
      <c r="I33" s="133"/>
      <c r="J33" s="45">
        <f>B33-G33</f>
        <v>0</v>
      </c>
      <c r="K33" s="45" t="e">
        <f>G33*100/B33</f>
        <v>#DIV/0!</v>
      </c>
      <c r="L33" s="181"/>
    </row>
    <row r="34" spans="1:12" ht="16.5">
      <c r="A34" s="46" t="s">
        <v>9</v>
      </c>
      <c r="B34" s="102"/>
      <c r="C34" s="45"/>
      <c r="D34" s="45">
        <v>2700</v>
      </c>
      <c r="E34" s="117"/>
      <c r="F34" s="45"/>
      <c r="G34" s="45">
        <f>SUM(C34:F34)</f>
        <v>2700</v>
      </c>
      <c r="H34" s="45"/>
      <c r="I34" s="45"/>
      <c r="J34" s="45">
        <f>B34-G34</f>
        <v>-2700</v>
      </c>
      <c r="K34" s="45" t="e">
        <f>G34*100/B34</f>
        <v>#DIV/0!</v>
      </c>
      <c r="L34" s="92"/>
    </row>
    <row r="35" spans="1:12" ht="16.5">
      <c r="A35" s="46" t="s">
        <v>10</v>
      </c>
      <c r="B35" s="102"/>
      <c r="C35" s="45"/>
      <c r="D35" s="45">
        <v>9560</v>
      </c>
      <c r="E35" s="117"/>
      <c r="F35" s="45"/>
      <c r="G35" s="45">
        <f>SUM(C35:F35)</f>
        <v>9560</v>
      </c>
      <c r="H35" s="45"/>
      <c r="I35" s="45"/>
      <c r="J35" s="45">
        <f>B35-G35</f>
        <v>-9560</v>
      </c>
      <c r="K35" s="45" t="e">
        <f>G35*100/B35</f>
        <v>#DIV/0!</v>
      </c>
      <c r="L35" s="92"/>
    </row>
    <row r="36" spans="1:12" ht="16.5">
      <c r="A36" s="56" t="s">
        <v>55</v>
      </c>
      <c r="B36" s="106">
        <f>SUM(B33:B35)</f>
        <v>0</v>
      </c>
      <c r="C36" s="106">
        <f aca="true" t="shared" si="6" ref="C36:K36">SUM(C33:C35)</f>
        <v>0</v>
      </c>
      <c r="D36" s="106">
        <f t="shared" si="6"/>
        <v>12260</v>
      </c>
      <c r="E36" s="106">
        <f t="shared" si="6"/>
        <v>0</v>
      </c>
      <c r="F36" s="106">
        <f t="shared" si="6"/>
        <v>0</v>
      </c>
      <c r="G36" s="106">
        <f t="shared" si="6"/>
        <v>12260</v>
      </c>
      <c r="H36" s="106">
        <f t="shared" si="6"/>
        <v>0</v>
      </c>
      <c r="I36" s="106">
        <f t="shared" si="6"/>
        <v>0</v>
      </c>
      <c r="J36" s="106">
        <f t="shared" si="6"/>
        <v>-12260</v>
      </c>
      <c r="K36" s="106" t="e">
        <f t="shared" si="6"/>
        <v>#DIV/0!</v>
      </c>
      <c r="L36" s="92"/>
    </row>
    <row r="37" spans="1:12" ht="16.5">
      <c r="A37" s="49" t="s">
        <v>57</v>
      </c>
      <c r="B37" s="104">
        <f>B10+B15+B20+B31+B36</f>
        <v>0</v>
      </c>
      <c r="C37" s="104">
        <f aca="true" t="shared" si="7" ref="C37:J37">C10+C15+C20+C31+C36</f>
        <v>19309654.67</v>
      </c>
      <c r="D37" s="104">
        <f t="shared" si="7"/>
        <v>376734.01999999996</v>
      </c>
      <c r="E37" s="104">
        <f t="shared" si="7"/>
        <v>6403678.77</v>
      </c>
      <c r="F37" s="104">
        <f t="shared" si="7"/>
        <v>61141200</v>
      </c>
      <c r="G37" s="104">
        <f t="shared" si="7"/>
        <v>87271887.56</v>
      </c>
      <c r="H37" s="104">
        <f t="shared" si="7"/>
        <v>0</v>
      </c>
      <c r="I37" s="104">
        <f t="shared" si="7"/>
        <v>99528040.91000001</v>
      </c>
      <c r="J37" s="104">
        <f t="shared" si="7"/>
        <v>-87271887.56</v>
      </c>
      <c r="K37" s="104" t="e">
        <f>K20+K31+K15+K36</f>
        <v>#DIV/0!</v>
      </c>
      <c r="L37" s="92"/>
    </row>
    <row r="38" spans="1:12" ht="16.5" hidden="1">
      <c r="A38" s="148" t="s">
        <v>118</v>
      </c>
      <c r="B38" s="149">
        <v>0</v>
      </c>
      <c r="C38" s="150"/>
      <c r="D38" s="150"/>
      <c r="E38" s="150"/>
      <c r="F38" s="150"/>
      <c r="G38" s="149">
        <f>G37</f>
        <v>87271887.56</v>
      </c>
      <c r="H38" s="104"/>
      <c r="I38" s="149" t="e">
        <f>I20+I31+I15+#REF!+#REF!+#REF!+#REF!+#REF!+#REF!+#REF!+#REF!+I36</f>
        <v>#REF!</v>
      </c>
      <c r="J38" s="168" t="e">
        <f>B38-G38-I38</f>
        <v>#REF!</v>
      </c>
      <c r="K38" s="104" t="e">
        <f>G38*100/B38</f>
        <v>#DIV/0!</v>
      </c>
      <c r="L38" s="92"/>
    </row>
    <row r="39" spans="1:10" ht="16.5">
      <c r="A39" s="59" t="s">
        <v>59</v>
      </c>
      <c r="B39" s="57"/>
      <c r="C39" s="58"/>
      <c r="D39" s="58"/>
      <c r="E39" s="58"/>
      <c r="F39" s="183"/>
      <c r="G39" s="57"/>
      <c r="H39" s="57"/>
      <c r="I39" s="57"/>
      <c r="J39" s="57"/>
    </row>
    <row r="40" spans="1:11" ht="16.5">
      <c r="A40" s="59" t="s">
        <v>78</v>
      </c>
      <c r="B40" s="58"/>
      <c r="C40" s="58"/>
      <c r="D40" s="58"/>
      <c r="E40" s="58"/>
      <c r="F40" s="183"/>
      <c r="G40" s="57"/>
      <c r="H40" s="57"/>
      <c r="I40" s="182"/>
      <c r="J40" s="57"/>
      <c r="K40" s="180"/>
    </row>
    <row r="41" spans="1:11" ht="15.75" customHeight="1">
      <c r="A41" s="59" t="s">
        <v>127</v>
      </c>
      <c r="B41" s="60"/>
      <c r="C41" s="61"/>
      <c r="D41" s="61"/>
      <c r="E41" s="184"/>
      <c r="F41" s="183"/>
      <c r="G41" s="183"/>
      <c r="H41" s="183"/>
      <c r="I41" s="183"/>
      <c r="J41" s="57"/>
      <c r="K41" s="183"/>
    </row>
    <row r="42" spans="1:12" ht="16.5">
      <c r="A42" s="62"/>
      <c r="B42" s="60"/>
      <c r="E42" s="58"/>
      <c r="F42" s="183"/>
      <c r="G42" s="183"/>
      <c r="H42" s="183"/>
      <c r="I42" s="183"/>
      <c r="J42" s="183"/>
      <c r="K42" s="183"/>
      <c r="L42" s="180"/>
    </row>
    <row r="43" spans="6:11" ht="16.5">
      <c r="F43" s="183"/>
      <c r="G43" s="183"/>
      <c r="H43" s="183"/>
      <c r="I43" s="183"/>
      <c r="J43" s="183"/>
      <c r="K43" s="183"/>
    </row>
    <row r="44" spans="6:11" ht="16.5">
      <c r="F44" s="183"/>
      <c r="G44" s="183"/>
      <c r="H44" s="183"/>
      <c r="I44" s="183"/>
      <c r="J44" s="183"/>
      <c r="K44" s="183"/>
    </row>
    <row r="45" spans="1:8" ht="29.25">
      <c r="A45" s="254"/>
      <c r="B45" s="254"/>
      <c r="C45" s="254"/>
      <c r="D45" s="254"/>
      <c r="E45" s="254"/>
      <c r="F45" s="254"/>
      <c r="G45" s="254"/>
      <c r="H45" s="254"/>
    </row>
    <row r="46" spans="1:2" ht="16.5">
      <c r="A46" s="294"/>
      <c r="B46" s="180"/>
    </row>
  </sheetData>
  <sheetProtection/>
  <mergeCells count="7">
    <mergeCell ref="L6:L8"/>
    <mergeCell ref="A1:J1"/>
    <mergeCell ref="A2:J2"/>
    <mergeCell ref="A3:J3"/>
    <mergeCell ref="C6:F6"/>
    <mergeCell ref="H6:H8"/>
    <mergeCell ref="A7:A8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portrait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119"/>
  <sheetViews>
    <sheetView zoomScalePageLayoutView="0" workbookViewId="0" topLeftCell="A1">
      <selection activeCell="K14" sqref="K14"/>
    </sheetView>
  </sheetViews>
  <sheetFormatPr defaultColWidth="8.57421875" defaultRowHeight="15"/>
  <cols>
    <col min="1" max="1" width="19.00390625" style="167" customWidth="1"/>
    <col min="2" max="2" width="8.421875" style="167" bestFit="1" customWidth="1"/>
    <col min="3" max="4" width="8.57421875" style="167" bestFit="1" customWidth="1"/>
    <col min="5" max="6" width="9.28125" style="167" customWidth="1"/>
    <col min="7" max="7" width="9.28125" style="167" bestFit="1" customWidth="1"/>
    <col min="8" max="8" width="8.421875" style="167" customWidth="1"/>
    <col min="9" max="10" width="8.00390625" style="167" customWidth="1"/>
    <col min="11" max="11" width="9.28125" style="167" customWidth="1"/>
    <col min="12" max="12" width="9.00390625" style="167" customWidth="1"/>
    <col min="13" max="14" width="9.28125" style="167" customWidth="1"/>
    <col min="15" max="15" width="9.00390625" style="167" customWidth="1"/>
    <col min="16" max="16" width="9.28125" style="167" customWidth="1"/>
    <col min="17" max="18" width="9.28125" style="167" bestFit="1" customWidth="1"/>
    <col min="19" max="19" width="9.28125" style="180" bestFit="1" customWidth="1"/>
    <col min="20" max="20" width="5.57421875" style="167" customWidth="1"/>
    <col min="21" max="21" width="10.57421875" style="167" customWidth="1"/>
    <col min="22" max="22" width="10.421875" style="167" customWidth="1"/>
    <col min="23" max="248" width="9.00390625" style="167" customWidth="1"/>
    <col min="249" max="249" width="19.00390625" style="167" customWidth="1"/>
    <col min="250" max="250" width="8.57421875" style="167" bestFit="1" customWidth="1"/>
    <col min="251" max="251" width="8.00390625" style="167" customWidth="1"/>
    <col min="252" max="252" width="19.00390625" style="167" customWidth="1"/>
    <col min="253" max="253" width="8.57421875" style="167" customWidth="1"/>
    <col min="254" max="254" width="11.421875" style="167" bestFit="1" customWidth="1"/>
    <col min="255" max="16384" width="8.57421875" style="167" customWidth="1"/>
  </cols>
  <sheetData>
    <row r="1" ht="16.5">
      <c r="A1" s="167" t="s">
        <v>148</v>
      </c>
    </row>
    <row r="2" spans="1:22" ht="49.5">
      <c r="A2" s="439" t="s">
        <v>26</v>
      </c>
      <c r="B2" s="440" t="s">
        <v>19</v>
      </c>
      <c r="C2" s="441"/>
      <c r="D2" s="442"/>
      <c r="E2" s="443" t="s">
        <v>134</v>
      </c>
      <c r="F2" s="444"/>
      <c r="G2" s="445"/>
      <c r="H2" s="446" t="s">
        <v>113</v>
      </c>
      <c r="I2" s="447"/>
      <c r="J2" s="448"/>
      <c r="K2" s="449" t="s">
        <v>108</v>
      </c>
      <c r="L2" s="450"/>
      <c r="M2" s="451"/>
      <c r="N2" s="452" t="s">
        <v>91</v>
      </c>
      <c r="O2" s="453"/>
      <c r="P2" s="454"/>
      <c r="Q2" s="436" t="s">
        <v>58</v>
      </c>
      <c r="R2" s="437"/>
      <c r="S2" s="438"/>
      <c r="T2" s="189" t="s">
        <v>79</v>
      </c>
      <c r="U2" s="189" t="s">
        <v>135</v>
      </c>
      <c r="V2" s="189" t="s">
        <v>136</v>
      </c>
    </row>
    <row r="3" spans="1:22" ht="16.5">
      <c r="A3" s="439"/>
      <c r="B3" s="190" t="s">
        <v>137</v>
      </c>
      <c r="C3" s="191" t="s">
        <v>38</v>
      </c>
      <c r="D3" s="192" t="s">
        <v>51</v>
      </c>
      <c r="E3" s="190" t="s">
        <v>137</v>
      </c>
      <c r="F3" s="191" t="s">
        <v>38</v>
      </c>
      <c r="G3" s="192" t="s">
        <v>51</v>
      </c>
      <c r="H3" s="190" t="s">
        <v>137</v>
      </c>
      <c r="I3" s="191" t="s">
        <v>38</v>
      </c>
      <c r="J3" s="192" t="s">
        <v>51</v>
      </c>
      <c r="K3" s="190" t="s">
        <v>137</v>
      </c>
      <c r="L3" s="191" t="s">
        <v>38</v>
      </c>
      <c r="M3" s="192" t="s">
        <v>51</v>
      </c>
      <c r="N3" s="190" t="s">
        <v>137</v>
      </c>
      <c r="O3" s="191" t="s">
        <v>38</v>
      </c>
      <c r="P3" s="192" t="s">
        <v>51</v>
      </c>
      <c r="Q3" s="190" t="s">
        <v>137</v>
      </c>
      <c r="R3" s="191" t="s">
        <v>38</v>
      </c>
      <c r="S3" s="192" t="s">
        <v>51</v>
      </c>
      <c r="T3" s="193"/>
      <c r="U3" s="193" t="s">
        <v>138</v>
      </c>
      <c r="V3" s="193"/>
    </row>
    <row r="4" spans="1:22" ht="18.75">
      <c r="A4" s="194" t="s">
        <v>14</v>
      </c>
      <c r="B4" s="236">
        <f>SUM(B5:B9)</f>
        <v>4073100</v>
      </c>
      <c r="C4" s="196">
        <f aca="true" t="shared" si="0" ref="C4:S4">SUM(C5:C9)</f>
        <v>0</v>
      </c>
      <c r="D4" s="197">
        <f t="shared" si="0"/>
        <v>4073100</v>
      </c>
      <c r="E4" s="198">
        <f t="shared" si="0"/>
        <v>0</v>
      </c>
      <c r="F4" s="196">
        <f t="shared" si="0"/>
        <v>0</v>
      </c>
      <c r="G4" s="197">
        <f t="shared" si="0"/>
        <v>0</v>
      </c>
      <c r="H4" s="198">
        <f t="shared" si="0"/>
        <v>203700</v>
      </c>
      <c r="I4" s="196">
        <f t="shared" si="0"/>
        <v>0</v>
      </c>
      <c r="J4" s="197">
        <f t="shared" si="0"/>
        <v>203700</v>
      </c>
      <c r="K4" s="198">
        <f t="shared" si="0"/>
        <v>0</v>
      </c>
      <c r="L4" s="196">
        <f t="shared" si="0"/>
        <v>0</v>
      </c>
      <c r="M4" s="197">
        <f t="shared" si="0"/>
        <v>0</v>
      </c>
      <c r="N4" s="198">
        <f t="shared" si="0"/>
        <v>7010400</v>
      </c>
      <c r="O4" s="196">
        <f t="shared" si="0"/>
        <v>0</v>
      </c>
      <c r="P4" s="197">
        <f t="shared" si="0"/>
        <v>7010400</v>
      </c>
      <c r="Q4" s="198">
        <f t="shared" si="0"/>
        <v>11287200</v>
      </c>
      <c r="R4" s="196">
        <f t="shared" si="0"/>
        <v>0</v>
      </c>
      <c r="S4" s="197">
        <f t="shared" si="0"/>
        <v>11287200</v>
      </c>
      <c r="T4" s="199">
        <f>R4*100/Q4</f>
        <v>0</v>
      </c>
      <c r="U4" s="199"/>
      <c r="V4" s="199"/>
    </row>
    <row r="5" spans="1:22" ht="16.5">
      <c r="A5" s="152" t="s">
        <v>115</v>
      </c>
      <c r="B5" s="200"/>
      <c r="C5" s="201"/>
      <c r="D5" s="202"/>
      <c r="E5" s="203"/>
      <c r="F5" s="201"/>
      <c r="G5" s="202"/>
      <c r="H5" s="203"/>
      <c r="I5" s="201"/>
      <c r="J5" s="202"/>
      <c r="K5" s="203"/>
      <c r="L5" s="201"/>
      <c r="M5" s="202"/>
      <c r="N5" s="203">
        <v>3618300</v>
      </c>
      <c r="O5" s="201"/>
      <c r="P5" s="202">
        <f>N5-O5</f>
        <v>3618300</v>
      </c>
      <c r="Q5" s="203">
        <f aca="true" t="shared" si="1" ref="Q5:S13">B5+H5+K5+N5</f>
        <v>3618300</v>
      </c>
      <c r="R5" s="201">
        <f t="shared" si="1"/>
        <v>0</v>
      </c>
      <c r="S5" s="202">
        <f t="shared" si="1"/>
        <v>3618300</v>
      </c>
      <c r="T5" s="204">
        <f aca="true" t="shared" si="2" ref="T5:T68">R5*100/Q5</f>
        <v>0</v>
      </c>
      <c r="U5" s="204"/>
      <c r="V5" s="204"/>
    </row>
    <row r="6" spans="1:22" ht="16.5">
      <c r="A6" s="152" t="s">
        <v>109</v>
      </c>
      <c r="B6" s="200"/>
      <c r="C6" s="201"/>
      <c r="D6" s="202"/>
      <c r="E6" s="203"/>
      <c r="F6" s="201"/>
      <c r="G6" s="202"/>
      <c r="H6" s="203"/>
      <c r="I6" s="201"/>
      <c r="J6" s="202"/>
      <c r="K6" s="203"/>
      <c r="L6" s="201"/>
      <c r="M6" s="202"/>
      <c r="N6" s="205">
        <v>1015000</v>
      </c>
      <c r="O6" s="201"/>
      <c r="P6" s="202">
        <f>N6-O6</f>
        <v>1015000</v>
      </c>
      <c r="Q6" s="203">
        <f t="shared" si="1"/>
        <v>1015000</v>
      </c>
      <c r="R6" s="201">
        <f t="shared" si="1"/>
        <v>0</v>
      </c>
      <c r="S6" s="202">
        <f t="shared" si="1"/>
        <v>1015000</v>
      </c>
      <c r="T6" s="204">
        <f t="shared" si="2"/>
        <v>0</v>
      </c>
      <c r="U6" s="204"/>
      <c r="V6" s="204"/>
    </row>
    <row r="7" spans="1:22" ht="16.5">
      <c r="A7" s="152" t="s">
        <v>114</v>
      </c>
      <c r="B7" s="200"/>
      <c r="C7" s="201"/>
      <c r="D7" s="202"/>
      <c r="E7" s="203"/>
      <c r="F7" s="201"/>
      <c r="G7" s="202"/>
      <c r="H7" s="203"/>
      <c r="I7" s="201"/>
      <c r="J7" s="202"/>
      <c r="K7" s="203"/>
      <c r="L7" s="201"/>
      <c r="M7" s="202"/>
      <c r="N7" s="203">
        <v>299200</v>
      </c>
      <c r="O7" s="201"/>
      <c r="P7" s="202">
        <f>N7-O7</f>
        <v>299200</v>
      </c>
      <c r="Q7" s="203">
        <f t="shared" si="1"/>
        <v>299200</v>
      </c>
      <c r="R7" s="201">
        <f t="shared" si="1"/>
        <v>0</v>
      </c>
      <c r="S7" s="202">
        <f t="shared" si="1"/>
        <v>299200</v>
      </c>
      <c r="T7" s="204">
        <f t="shared" si="2"/>
        <v>0</v>
      </c>
      <c r="U7" s="204"/>
      <c r="V7" s="204"/>
    </row>
    <row r="8" spans="1:22" ht="16.5">
      <c r="A8" s="152" t="s">
        <v>110</v>
      </c>
      <c r="B8" s="200"/>
      <c r="C8" s="201"/>
      <c r="D8" s="202"/>
      <c r="E8" s="203"/>
      <c r="F8" s="201"/>
      <c r="G8" s="202"/>
      <c r="H8" s="203"/>
      <c r="I8" s="201"/>
      <c r="J8" s="202"/>
      <c r="K8" s="203"/>
      <c r="L8" s="201"/>
      <c r="M8" s="202"/>
      <c r="N8" s="203">
        <v>2077900</v>
      </c>
      <c r="O8" s="201"/>
      <c r="P8" s="202">
        <f>N8-O8</f>
        <v>2077900</v>
      </c>
      <c r="Q8" s="203">
        <f t="shared" si="1"/>
        <v>2077900</v>
      </c>
      <c r="R8" s="201">
        <f t="shared" si="1"/>
        <v>0</v>
      </c>
      <c r="S8" s="202">
        <f t="shared" si="1"/>
        <v>2077900</v>
      </c>
      <c r="T8" s="204">
        <f t="shared" si="2"/>
        <v>0</v>
      </c>
      <c r="U8" s="204"/>
      <c r="V8" s="204"/>
    </row>
    <row r="9" spans="1:22" ht="33">
      <c r="A9" s="155" t="s">
        <v>13</v>
      </c>
      <c r="B9" s="206">
        <v>4073100</v>
      </c>
      <c r="C9" s="207"/>
      <c r="D9" s="208">
        <f>B9-C9</f>
        <v>4073100</v>
      </c>
      <c r="E9" s="209"/>
      <c r="F9" s="207"/>
      <c r="G9" s="208"/>
      <c r="H9" s="209">
        <v>203700</v>
      </c>
      <c r="I9" s="207"/>
      <c r="J9" s="208">
        <f>H9-I9</f>
        <v>203700</v>
      </c>
      <c r="K9" s="209"/>
      <c r="L9" s="207"/>
      <c r="M9" s="208"/>
      <c r="N9" s="209"/>
      <c r="O9" s="207"/>
      <c r="P9" s="208"/>
      <c r="Q9" s="209">
        <f t="shared" si="1"/>
        <v>4276800</v>
      </c>
      <c r="R9" s="207">
        <f t="shared" si="1"/>
        <v>0</v>
      </c>
      <c r="S9" s="208">
        <f t="shared" si="1"/>
        <v>4276800</v>
      </c>
      <c r="T9" s="210">
        <f t="shared" si="2"/>
        <v>0</v>
      </c>
      <c r="U9" s="210"/>
      <c r="V9" s="210"/>
    </row>
    <row r="10" spans="1:22" ht="18.75">
      <c r="A10" s="160" t="s">
        <v>8</v>
      </c>
      <c r="B10" s="211">
        <f>SUM(B11:B13)</f>
        <v>776464.95</v>
      </c>
      <c r="C10" s="196">
        <f aca="true" t="shared" si="3" ref="C10:P10">SUM(C11:C13)</f>
        <v>0</v>
      </c>
      <c r="D10" s="197">
        <f t="shared" si="3"/>
        <v>776464.95</v>
      </c>
      <c r="E10" s="198">
        <f t="shared" si="3"/>
        <v>0</v>
      </c>
      <c r="F10" s="196">
        <f t="shared" si="3"/>
        <v>0</v>
      </c>
      <c r="G10" s="197">
        <f t="shared" si="3"/>
        <v>0</v>
      </c>
      <c r="H10" s="198">
        <f t="shared" si="3"/>
        <v>529600</v>
      </c>
      <c r="I10" s="196">
        <f t="shared" si="3"/>
        <v>0</v>
      </c>
      <c r="J10" s="197">
        <f t="shared" si="3"/>
        <v>529600</v>
      </c>
      <c r="K10" s="198">
        <f t="shared" si="3"/>
        <v>0</v>
      </c>
      <c r="L10" s="196">
        <f t="shared" si="3"/>
        <v>0</v>
      </c>
      <c r="M10" s="197">
        <f t="shared" si="3"/>
        <v>0</v>
      </c>
      <c r="N10" s="198">
        <f t="shared" si="3"/>
        <v>455000</v>
      </c>
      <c r="O10" s="196">
        <f t="shared" si="3"/>
        <v>0</v>
      </c>
      <c r="P10" s="197">
        <f t="shared" si="3"/>
        <v>455000</v>
      </c>
      <c r="Q10" s="198">
        <f t="shared" si="1"/>
        <v>1761064.95</v>
      </c>
      <c r="R10" s="196">
        <f t="shared" si="1"/>
        <v>0</v>
      </c>
      <c r="S10" s="197">
        <f t="shared" si="1"/>
        <v>1761064.95</v>
      </c>
      <c r="T10" s="199">
        <f t="shared" si="2"/>
        <v>0</v>
      </c>
      <c r="U10" s="199"/>
      <c r="V10" s="199"/>
    </row>
    <row r="11" spans="1:22" ht="16.5">
      <c r="A11" s="152" t="s">
        <v>115</v>
      </c>
      <c r="B11" s="200"/>
      <c r="C11" s="201"/>
      <c r="D11" s="202">
        <f>B11-C11</f>
        <v>0</v>
      </c>
      <c r="E11" s="203"/>
      <c r="F11" s="201"/>
      <c r="G11" s="202"/>
      <c r="H11" s="203"/>
      <c r="I11" s="201"/>
      <c r="J11" s="202"/>
      <c r="K11" s="203"/>
      <c r="L11" s="201"/>
      <c r="M11" s="202"/>
      <c r="N11" s="203">
        <v>400000</v>
      </c>
      <c r="O11" s="201"/>
      <c r="P11" s="202">
        <f>N11-O11</f>
        <v>400000</v>
      </c>
      <c r="Q11" s="203">
        <f t="shared" si="1"/>
        <v>400000</v>
      </c>
      <c r="R11" s="201">
        <f t="shared" si="1"/>
        <v>0</v>
      </c>
      <c r="S11" s="202">
        <f t="shared" si="1"/>
        <v>400000</v>
      </c>
      <c r="T11" s="204">
        <f t="shared" si="2"/>
        <v>0</v>
      </c>
      <c r="U11" s="204"/>
      <c r="V11" s="204"/>
    </row>
    <row r="12" spans="1:22" ht="16.5">
      <c r="A12" s="152" t="s">
        <v>109</v>
      </c>
      <c r="B12" s="200"/>
      <c r="C12" s="201"/>
      <c r="D12" s="202">
        <f>B12-C12</f>
        <v>0</v>
      </c>
      <c r="E12" s="203"/>
      <c r="F12" s="201"/>
      <c r="G12" s="202"/>
      <c r="H12" s="203"/>
      <c r="I12" s="201"/>
      <c r="J12" s="202"/>
      <c r="K12" s="203"/>
      <c r="L12" s="201"/>
      <c r="M12" s="202"/>
      <c r="N12" s="203">
        <v>55000</v>
      </c>
      <c r="O12" s="201"/>
      <c r="P12" s="202">
        <f>N12-O12</f>
        <v>55000</v>
      </c>
      <c r="Q12" s="203">
        <f t="shared" si="1"/>
        <v>55000</v>
      </c>
      <c r="R12" s="201">
        <f t="shared" si="1"/>
        <v>0</v>
      </c>
      <c r="S12" s="202">
        <f t="shared" si="1"/>
        <v>55000</v>
      </c>
      <c r="T12" s="204">
        <f t="shared" si="2"/>
        <v>0</v>
      </c>
      <c r="U12" s="204"/>
      <c r="V12" s="204"/>
    </row>
    <row r="13" spans="1:22" ht="16.5">
      <c r="A13" s="155" t="s">
        <v>23</v>
      </c>
      <c r="B13" s="206">
        <v>776464.95</v>
      </c>
      <c r="C13" s="207"/>
      <c r="D13" s="208">
        <f>B13-C13</f>
        <v>776464.95</v>
      </c>
      <c r="E13" s="209"/>
      <c r="F13" s="207"/>
      <c r="G13" s="208"/>
      <c r="H13" s="209">
        <v>529600</v>
      </c>
      <c r="I13" s="207"/>
      <c r="J13" s="208">
        <f>H13-I13</f>
        <v>529600</v>
      </c>
      <c r="K13" s="209"/>
      <c r="L13" s="207"/>
      <c r="M13" s="208"/>
      <c r="N13" s="209"/>
      <c r="O13" s="207"/>
      <c r="P13" s="208">
        <f>N13-O13</f>
        <v>0</v>
      </c>
      <c r="Q13" s="209">
        <f t="shared" si="1"/>
        <v>1306064.95</v>
      </c>
      <c r="R13" s="207">
        <f t="shared" si="1"/>
        <v>0</v>
      </c>
      <c r="S13" s="208">
        <f t="shared" si="1"/>
        <v>1306064.95</v>
      </c>
      <c r="T13" s="210">
        <f t="shared" si="2"/>
        <v>0</v>
      </c>
      <c r="U13" s="210"/>
      <c r="V13" s="210"/>
    </row>
    <row r="14" spans="1:22" ht="18.75">
      <c r="A14" s="212" t="s">
        <v>9</v>
      </c>
      <c r="B14" s="213">
        <f>SUM(B15:B18)</f>
        <v>1906393.62</v>
      </c>
      <c r="C14" s="196">
        <f aca="true" t="shared" si="4" ref="C14:S14">SUM(C15:C18)</f>
        <v>0</v>
      </c>
      <c r="D14" s="197">
        <f t="shared" si="4"/>
        <v>1906393.62</v>
      </c>
      <c r="E14" s="198">
        <f t="shared" si="4"/>
        <v>0</v>
      </c>
      <c r="F14" s="196">
        <f t="shared" si="4"/>
        <v>0</v>
      </c>
      <c r="G14" s="197">
        <f t="shared" si="4"/>
        <v>0</v>
      </c>
      <c r="H14" s="198">
        <f t="shared" si="4"/>
        <v>879000</v>
      </c>
      <c r="I14" s="196">
        <f t="shared" si="4"/>
        <v>0</v>
      </c>
      <c r="J14" s="197">
        <f t="shared" si="4"/>
        <v>879000</v>
      </c>
      <c r="K14" s="198">
        <f t="shared" si="4"/>
        <v>0</v>
      </c>
      <c r="L14" s="196">
        <f t="shared" si="4"/>
        <v>0</v>
      </c>
      <c r="M14" s="197">
        <f t="shared" si="4"/>
        <v>0</v>
      </c>
      <c r="N14" s="198">
        <f t="shared" si="4"/>
        <v>3382100</v>
      </c>
      <c r="O14" s="196">
        <f t="shared" si="4"/>
        <v>0</v>
      </c>
      <c r="P14" s="197">
        <f t="shared" si="4"/>
        <v>3382100</v>
      </c>
      <c r="Q14" s="198">
        <f t="shared" si="4"/>
        <v>6167493.62</v>
      </c>
      <c r="R14" s="196">
        <f t="shared" si="4"/>
        <v>0</v>
      </c>
      <c r="S14" s="197">
        <f t="shared" si="4"/>
        <v>6167493.62</v>
      </c>
      <c r="T14" s="199">
        <f t="shared" si="2"/>
        <v>0</v>
      </c>
      <c r="U14" s="199"/>
      <c r="V14" s="199"/>
    </row>
    <row r="15" spans="1:22" ht="16.5">
      <c r="A15" s="152" t="s">
        <v>115</v>
      </c>
      <c r="B15" s="200"/>
      <c r="C15" s="201"/>
      <c r="D15" s="202">
        <f>B15-C15</f>
        <v>0</v>
      </c>
      <c r="E15" s="203"/>
      <c r="F15" s="201"/>
      <c r="G15" s="202"/>
      <c r="H15" s="203"/>
      <c r="I15" s="201"/>
      <c r="J15" s="202">
        <f>H15-I15</f>
        <v>0</v>
      </c>
      <c r="K15" s="203"/>
      <c r="L15" s="201"/>
      <c r="M15" s="202"/>
      <c r="N15" s="203">
        <v>1508700</v>
      </c>
      <c r="O15" s="201"/>
      <c r="P15" s="202">
        <f>N15-O15</f>
        <v>1508700</v>
      </c>
      <c r="Q15" s="203">
        <f aca="true" t="shared" si="5" ref="Q15:R18">B15+H15+K15+N15</f>
        <v>1508700</v>
      </c>
      <c r="R15" s="201">
        <f t="shared" si="5"/>
        <v>0</v>
      </c>
      <c r="S15" s="202">
        <f>Q15-R15</f>
        <v>1508700</v>
      </c>
      <c r="T15" s="204">
        <f t="shared" si="2"/>
        <v>0</v>
      </c>
      <c r="U15" s="204"/>
      <c r="V15" s="204"/>
    </row>
    <row r="16" spans="1:22" ht="16.5">
      <c r="A16" s="152" t="s">
        <v>109</v>
      </c>
      <c r="B16" s="200"/>
      <c r="C16" s="201"/>
      <c r="D16" s="202">
        <f>B16-C16</f>
        <v>0</v>
      </c>
      <c r="E16" s="203"/>
      <c r="F16" s="201"/>
      <c r="G16" s="202"/>
      <c r="H16" s="203"/>
      <c r="I16" s="201"/>
      <c r="J16" s="202">
        <f>H16-I16</f>
        <v>0</v>
      </c>
      <c r="K16" s="203"/>
      <c r="L16" s="201"/>
      <c r="M16" s="202"/>
      <c r="N16" s="203">
        <v>945000</v>
      </c>
      <c r="O16" s="201"/>
      <c r="P16" s="202">
        <f>N16-O16</f>
        <v>945000</v>
      </c>
      <c r="Q16" s="203">
        <f t="shared" si="5"/>
        <v>945000</v>
      </c>
      <c r="R16" s="201">
        <f t="shared" si="5"/>
        <v>0</v>
      </c>
      <c r="S16" s="202">
        <f>Q16-R16</f>
        <v>945000</v>
      </c>
      <c r="T16" s="204">
        <f t="shared" si="2"/>
        <v>0</v>
      </c>
      <c r="U16" s="204"/>
      <c r="V16" s="204"/>
    </row>
    <row r="17" spans="1:22" ht="16.5">
      <c r="A17" s="152" t="s">
        <v>110</v>
      </c>
      <c r="B17" s="200"/>
      <c r="C17" s="201"/>
      <c r="D17" s="202">
        <f>B17-C17</f>
        <v>0</v>
      </c>
      <c r="E17" s="203"/>
      <c r="F17" s="201"/>
      <c r="G17" s="202"/>
      <c r="H17" s="203"/>
      <c r="I17" s="201"/>
      <c r="J17" s="202">
        <f>H17-I17</f>
        <v>0</v>
      </c>
      <c r="K17" s="203"/>
      <c r="L17" s="201"/>
      <c r="M17" s="202"/>
      <c r="N17" s="203">
        <v>928400</v>
      </c>
      <c r="O17" s="201"/>
      <c r="P17" s="202">
        <f>N17-O17</f>
        <v>928400</v>
      </c>
      <c r="Q17" s="203">
        <f t="shared" si="5"/>
        <v>928400</v>
      </c>
      <c r="R17" s="201">
        <f t="shared" si="5"/>
        <v>0</v>
      </c>
      <c r="S17" s="202">
        <f>Q17-R17</f>
        <v>928400</v>
      </c>
      <c r="T17" s="204">
        <f t="shared" si="2"/>
        <v>0</v>
      </c>
      <c r="U17" s="204"/>
      <c r="V17" s="204"/>
    </row>
    <row r="18" spans="1:22" ht="16.5">
      <c r="A18" s="155" t="s">
        <v>23</v>
      </c>
      <c r="B18" s="206">
        <v>1906393.62</v>
      </c>
      <c r="C18" s="207"/>
      <c r="D18" s="208">
        <f>B18-C18</f>
        <v>1906393.62</v>
      </c>
      <c r="E18" s="209"/>
      <c r="F18" s="207"/>
      <c r="G18" s="208"/>
      <c r="H18" s="209">
        <v>879000</v>
      </c>
      <c r="I18" s="207"/>
      <c r="J18" s="208">
        <f>H18-I18</f>
        <v>879000</v>
      </c>
      <c r="K18" s="209"/>
      <c r="L18" s="207"/>
      <c r="M18" s="208"/>
      <c r="N18" s="209"/>
      <c r="O18" s="207"/>
      <c r="P18" s="208">
        <f>N18-O18</f>
        <v>0</v>
      </c>
      <c r="Q18" s="203">
        <f t="shared" si="5"/>
        <v>2785393.62</v>
      </c>
      <c r="R18" s="201">
        <f t="shared" si="5"/>
        <v>0</v>
      </c>
      <c r="S18" s="208">
        <f>Q18-R18</f>
        <v>2785393.62</v>
      </c>
      <c r="T18" s="210">
        <f t="shared" si="2"/>
        <v>0</v>
      </c>
      <c r="U18" s="210"/>
      <c r="V18" s="210"/>
    </row>
    <row r="19" spans="1:22" ht="16.5">
      <c r="A19" s="160" t="s">
        <v>18</v>
      </c>
      <c r="B19" s="211">
        <f>SUM(B20:B24)</f>
        <v>720698.4</v>
      </c>
      <c r="C19" s="214">
        <f aca="true" t="shared" si="6" ref="C19:S19">SUM(C20:C24)</f>
        <v>0</v>
      </c>
      <c r="D19" s="215">
        <f t="shared" si="6"/>
        <v>720698.4</v>
      </c>
      <c r="E19" s="211">
        <f t="shared" si="6"/>
        <v>0</v>
      </c>
      <c r="F19" s="214">
        <f t="shared" si="6"/>
        <v>0</v>
      </c>
      <c r="G19" s="215">
        <f t="shared" si="6"/>
        <v>0</v>
      </c>
      <c r="H19" s="211">
        <f t="shared" si="6"/>
        <v>693000</v>
      </c>
      <c r="I19" s="214">
        <f t="shared" si="6"/>
        <v>0</v>
      </c>
      <c r="J19" s="215">
        <f t="shared" si="6"/>
        <v>693000</v>
      </c>
      <c r="K19" s="211">
        <f t="shared" si="6"/>
        <v>0</v>
      </c>
      <c r="L19" s="216">
        <f t="shared" si="6"/>
        <v>0</v>
      </c>
      <c r="M19" s="217">
        <f t="shared" si="6"/>
        <v>0</v>
      </c>
      <c r="N19" s="211">
        <f t="shared" si="6"/>
        <v>13078000</v>
      </c>
      <c r="O19" s="214">
        <f t="shared" si="6"/>
        <v>0</v>
      </c>
      <c r="P19" s="215">
        <f t="shared" si="6"/>
        <v>13078000</v>
      </c>
      <c r="Q19" s="218">
        <f t="shared" si="6"/>
        <v>14491698.4</v>
      </c>
      <c r="R19" s="214">
        <f t="shared" si="6"/>
        <v>0</v>
      </c>
      <c r="S19" s="215">
        <f t="shared" si="6"/>
        <v>14491698.4</v>
      </c>
      <c r="T19" s="199">
        <f t="shared" si="2"/>
        <v>0</v>
      </c>
      <c r="U19" s="199"/>
      <c r="V19" s="199"/>
    </row>
    <row r="20" spans="1:22" ht="33">
      <c r="A20" s="152" t="s">
        <v>93</v>
      </c>
      <c r="B20" s="200"/>
      <c r="C20" s="201"/>
      <c r="D20" s="202"/>
      <c r="E20" s="203"/>
      <c r="F20" s="201"/>
      <c r="G20" s="202"/>
      <c r="H20" s="203"/>
      <c r="I20" s="201"/>
      <c r="J20" s="202"/>
      <c r="K20" s="203"/>
      <c r="L20" s="201"/>
      <c r="M20" s="202"/>
      <c r="N20" s="203">
        <v>12385800</v>
      </c>
      <c r="O20" s="201"/>
      <c r="P20" s="202">
        <f>N20-O20</f>
        <v>12385800</v>
      </c>
      <c r="Q20" s="219">
        <f aca="true" t="shared" si="7" ref="Q20:R24">B20+H20+K20+N20</f>
        <v>12385800</v>
      </c>
      <c r="R20" s="201">
        <f t="shared" si="7"/>
        <v>0</v>
      </c>
      <c r="S20" s="202">
        <f>Q20-R20</f>
        <v>12385800</v>
      </c>
      <c r="T20" s="204">
        <f t="shared" si="2"/>
        <v>0</v>
      </c>
      <c r="U20" s="204"/>
      <c r="V20" s="204"/>
    </row>
    <row r="21" spans="1:22" ht="16.5">
      <c r="A21" s="152" t="s">
        <v>115</v>
      </c>
      <c r="B21" s="200"/>
      <c r="C21" s="201"/>
      <c r="D21" s="202"/>
      <c r="E21" s="203"/>
      <c r="F21" s="201"/>
      <c r="G21" s="202"/>
      <c r="H21" s="203"/>
      <c r="I21" s="201"/>
      <c r="J21" s="202"/>
      <c r="K21" s="203"/>
      <c r="L21" s="201"/>
      <c r="M21" s="202"/>
      <c r="N21" s="203">
        <v>277000</v>
      </c>
      <c r="O21" s="201"/>
      <c r="P21" s="202">
        <f>N21-O21</f>
        <v>277000</v>
      </c>
      <c r="Q21" s="219">
        <f t="shared" si="7"/>
        <v>277000</v>
      </c>
      <c r="R21" s="201">
        <f t="shared" si="7"/>
        <v>0</v>
      </c>
      <c r="S21" s="202">
        <f>Q21-R21</f>
        <v>277000</v>
      </c>
      <c r="T21" s="204">
        <f t="shared" si="2"/>
        <v>0</v>
      </c>
      <c r="U21" s="204"/>
      <c r="V21" s="204"/>
    </row>
    <row r="22" spans="1:22" ht="16.5">
      <c r="A22" s="152" t="s">
        <v>109</v>
      </c>
      <c r="B22" s="200"/>
      <c r="C22" s="201"/>
      <c r="D22" s="202"/>
      <c r="E22" s="203"/>
      <c r="F22" s="201"/>
      <c r="G22" s="202"/>
      <c r="H22" s="203"/>
      <c r="I22" s="201"/>
      <c r="J22" s="202"/>
      <c r="K22" s="203"/>
      <c r="L22" s="201"/>
      <c r="M22" s="202"/>
      <c r="N22" s="203">
        <v>149000</v>
      </c>
      <c r="O22" s="201"/>
      <c r="P22" s="202">
        <f>N22-O22</f>
        <v>149000</v>
      </c>
      <c r="Q22" s="219">
        <f t="shared" si="7"/>
        <v>149000</v>
      </c>
      <c r="R22" s="201">
        <f t="shared" si="7"/>
        <v>0</v>
      </c>
      <c r="S22" s="202">
        <f>Q22-R22</f>
        <v>149000</v>
      </c>
      <c r="T22" s="204">
        <f t="shared" si="2"/>
        <v>0</v>
      </c>
      <c r="U22" s="204"/>
      <c r="V22" s="204"/>
    </row>
    <row r="23" spans="1:22" ht="16.5">
      <c r="A23" s="152" t="s">
        <v>110</v>
      </c>
      <c r="B23" s="200"/>
      <c r="C23" s="201"/>
      <c r="D23" s="202"/>
      <c r="E23" s="203"/>
      <c r="F23" s="201"/>
      <c r="G23" s="202"/>
      <c r="H23" s="203"/>
      <c r="I23" s="201"/>
      <c r="J23" s="202"/>
      <c r="K23" s="203"/>
      <c r="L23" s="201"/>
      <c r="M23" s="202"/>
      <c r="N23" s="203">
        <v>266200</v>
      </c>
      <c r="O23" s="201"/>
      <c r="P23" s="202">
        <f>N23-O23</f>
        <v>266200</v>
      </c>
      <c r="Q23" s="219">
        <f t="shared" si="7"/>
        <v>266200</v>
      </c>
      <c r="R23" s="201">
        <f t="shared" si="7"/>
        <v>0</v>
      </c>
      <c r="S23" s="202">
        <f>Q23-R23</f>
        <v>266200</v>
      </c>
      <c r="T23" s="204">
        <f t="shared" si="2"/>
        <v>0</v>
      </c>
      <c r="U23" s="204"/>
      <c r="V23" s="204"/>
    </row>
    <row r="24" spans="1:22" ht="33">
      <c r="A24" s="155" t="s">
        <v>5</v>
      </c>
      <c r="B24" s="206">
        <v>720698.4</v>
      </c>
      <c r="C24" s="207"/>
      <c r="D24" s="208">
        <f>B24-C24</f>
        <v>720698.4</v>
      </c>
      <c r="E24" s="209"/>
      <c r="F24" s="207"/>
      <c r="G24" s="208"/>
      <c r="H24" s="209">
        <v>693000</v>
      </c>
      <c r="I24" s="207"/>
      <c r="J24" s="208">
        <f>H24-I24</f>
        <v>693000</v>
      </c>
      <c r="K24" s="209"/>
      <c r="L24" s="207"/>
      <c r="M24" s="208">
        <f>K24-L24</f>
        <v>0</v>
      </c>
      <c r="N24" s="209"/>
      <c r="O24" s="207"/>
      <c r="P24" s="208">
        <f>N24-O24</f>
        <v>0</v>
      </c>
      <c r="Q24" s="219">
        <f t="shared" si="7"/>
        <v>1413698.4</v>
      </c>
      <c r="R24" s="207">
        <f t="shared" si="7"/>
        <v>0</v>
      </c>
      <c r="S24" s="208">
        <f>Q24-R24</f>
        <v>1413698.4</v>
      </c>
      <c r="T24" s="210">
        <f t="shared" si="2"/>
        <v>0</v>
      </c>
      <c r="U24" s="210"/>
      <c r="V24" s="210"/>
    </row>
    <row r="25" spans="1:22" ht="16.5">
      <c r="A25" s="160" t="s">
        <v>6</v>
      </c>
      <c r="B25" s="211">
        <f>SUM(B26:B29)</f>
        <v>4228500</v>
      </c>
      <c r="C25" s="214">
        <f aca="true" t="shared" si="8" ref="C25:S25">SUM(C26:C29)</f>
        <v>0</v>
      </c>
      <c r="D25" s="215">
        <f t="shared" si="8"/>
        <v>4228500</v>
      </c>
      <c r="E25" s="211">
        <f t="shared" si="8"/>
        <v>0</v>
      </c>
      <c r="F25" s="214">
        <f t="shared" si="8"/>
        <v>0</v>
      </c>
      <c r="G25" s="215">
        <f t="shared" si="8"/>
        <v>0</v>
      </c>
      <c r="H25" s="211">
        <f t="shared" si="8"/>
        <v>831360</v>
      </c>
      <c r="I25" s="214">
        <f t="shared" si="8"/>
        <v>0</v>
      </c>
      <c r="J25" s="215">
        <f t="shared" si="8"/>
        <v>831360</v>
      </c>
      <c r="K25" s="211">
        <f t="shared" si="8"/>
        <v>0</v>
      </c>
      <c r="L25" s="214">
        <f t="shared" si="8"/>
        <v>0</v>
      </c>
      <c r="M25" s="215">
        <f t="shared" si="8"/>
        <v>0</v>
      </c>
      <c r="N25" s="211">
        <f t="shared" si="8"/>
        <v>6637000</v>
      </c>
      <c r="O25" s="214">
        <f t="shared" si="8"/>
        <v>0</v>
      </c>
      <c r="P25" s="215">
        <f t="shared" si="8"/>
        <v>6637000</v>
      </c>
      <c r="Q25" s="211">
        <f t="shared" si="8"/>
        <v>11696860</v>
      </c>
      <c r="R25" s="214">
        <f t="shared" si="8"/>
        <v>0</v>
      </c>
      <c r="S25" s="215">
        <f t="shared" si="8"/>
        <v>11696860</v>
      </c>
      <c r="T25" s="199">
        <f t="shared" si="2"/>
        <v>0</v>
      </c>
      <c r="U25" s="199"/>
      <c r="V25" s="199"/>
    </row>
    <row r="26" spans="1:22" ht="16.5">
      <c r="A26" s="152" t="s">
        <v>115</v>
      </c>
      <c r="B26" s="200"/>
      <c r="C26" s="201"/>
      <c r="D26" s="202"/>
      <c r="E26" s="203"/>
      <c r="F26" s="201"/>
      <c r="G26" s="202"/>
      <c r="H26" s="203"/>
      <c r="I26" s="201"/>
      <c r="J26" s="202"/>
      <c r="K26" s="203"/>
      <c r="L26" s="201"/>
      <c r="M26" s="202"/>
      <c r="N26" s="203">
        <v>987500</v>
      </c>
      <c r="O26" s="201"/>
      <c r="P26" s="202">
        <f>N26-O26</f>
        <v>987500</v>
      </c>
      <c r="Q26" s="203">
        <f aca="true" t="shared" si="9" ref="Q26:R29">B26+H26+K26+N26</f>
        <v>987500</v>
      </c>
      <c r="R26" s="201">
        <f t="shared" si="9"/>
        <v>0</v>
      </c>
      <c r="S26" s="202">
        <f>Q26-R26</f>
        <v>987500</v>
      </c>
      <c r="T26" s="204">
        <f t="shared" si="2"/>
        <v>0</v>
      </c>
      <c r="U26" s="204"/>
      <c r="V26" s="204"/>
    </row>
    <row r="27" spans="1:22" ht="16.5">
      <c r="A27" s="152" t="s">
        <v>109</v>
      </c>
      <c r="B27" s="200"/>
      <c r="C27" s="201"/>
      <c r="D27" s="202"/>
      <c r="E27" s="203"/>
      <c r="F27" s="201"/>
      <c r="G27" s="202"/>
      <c r="H27" s="203"/>
      <c r="I27" s="201"/>
      <c r="J27" s="202"/>
      <c r="K27" s="203"/>
      <c r="L27" s="201"/>
      <c r="M27" s="202"/>
      <c r="N27" s="203">
        <v>540000</v>
      </c>
      <c r="O27" s="201"/>
      <c r="P27" s="202">
        <f>N27-O27</f>
        <v>540000</v>
      </c>
      <c r="Q27" s="203">
        <f t="shared" si="9"/>
        <v>540000</v>
      </c>
      <c r="R27" s="201">
        <f t="shared" si="9"/>
        <v>0</v>
      </c>
      <c r="S27" s="202">
        <f>Q27-R27</f>
        <v>540000</v>
      </c>
      <c r="T27" s="204">
        <f t="shared" si="2"/>
        <v>0</v>
      </c>
      <c r="U27" s="204"/>
      <c r="V27" s="204"/>
    </row>
    <row r="28" spans="1:22" ht="16.5">
      <c r="A28" s="152" t="s">
        <v>110</v>
      </c>
      <c r="B28" s="200"/>
      <c r="C28" s="201"/>
      <c r="D28" s="202"/>
      <c r="E28" s="203"/>
      <c r="F28" s="201"/>
      <c r="G28" s="202"/>
      <c r="H28" s="203"/>
      <c r="I28" s="201"/>
      <c r="J28" s="202"/>
      <c r="K28" s="203"/>
      <c r="L28" s="201"/>
      <c r="M28" s="202"/>
      <c r="N28" s="203">
        <v>288200</v>
      </c>
      <c r="O28" s="201"/>
      <c r="P28" s="202">
        <f>N28-O28</f>
        <v>288200</v>
      </c>
      <c r="Q28" s="203">
        <f t="shared" si="9"/>
        <v>288200</v>
      </c>
      <c r="R28" s="201">
        <f t="shared" si="9"/>
        <v>0</v>
      </c>
      <c r="S28" s="202">
        <f>Q28-R28</f>
        <v>288200</v>
      </c>
      <c r="T28" s="204">
        <f t="shared" si="2"/>
        <v>0</v>
      </c>
      <c r="U28" s="204"/>
      <c r="V28" s="204"/>
    </row>
    <row r="29" spans="1:22" ht="33">
      <c r="A29" s="155" t="s">
        <v>5</v>
      </c>
      <c r="B29" s="206">
        <v>4228500</v>
      </c>
      <c r="C29" s="207"/>
      <c r="D29" s="208">
        <f>B29-C29</f>
        <v>4228500</v>
      </c>
      <c r="E29" s="209"/>
      <c r="F29" s="207"/>
      <c r="G29" s="208"/>
      <c r="H29" s="209">
        <v>831360</v>
      </c>
      <c r="I29" s="207"/>
      <c r="J29" s="208">
        <f>H29-I29</f>
        <v>831360</v>
      </c>
      <c r="K29" s="209"/>
      <c r="L29" s="207"/>
      <c r="M29" s="208">
        <f>K29-L29</f>
        <v>0</v>
      </c>
      <c r="N29" s="209">
        <v>4821300</v>
      </c>
      <c r="O29" s="207"/>
      <c r="P29" s="208">
        <f>N29-O29</f>
        <v>4821300</v>
      </c>
      <c r="Q29" s="209">
        <f t="shared" si="9"/>
        <v>9881160</v>
      </c>
      <c r="R29" s="207">
        <f t="shared" si="9"/>
        <v>0</v>
      </c>
      <c r="S29" s="208">
        <f>Q29-R29</f>
        <v>9881160</v>
      </c>
      <c r="T29" s="210">
        <f t="shared" si="2"/>
        <v>0</v>
      </c>
      <c r="U29" s="210"/>
      <c r="V29" s="210"/>
    </row>
    <row r="30" spans="1:22" ht="18.75">
      <c r="A30" s="160" t="s">
        <v>54</v>
      </c>
      <c r="B30" s="211">
        <f>SUM(B31:B32)</f>
        <v>42700</v>
      </c>
      <c r="C30" s="196">
        <f aca="true" t="shared" si="10" ref="C30:S30">SUM(C31:C32)</f>
        <v>0</v>
      </c>
      <c r="D30" s="197">
        <f t="shared" si="10"/>
        <v>42700</v>
      </c>
      <c r="E30" s="198">
        <f t="shared" si="10"/>
        <v>0</v>
      </c>
      <c r="F30" s="196">
        <f t="shared" si="10"/>
        <v>0</v>
      </c>
      <c r="G30" s="197">
        <f t="shared" si="10"/>
        <v>0</v>
      </c>
      <c r="H30" s="198">
        <f t="shared" si="10"/>
        <v>0</v>
      </c>
      <c r="I30" s="196">
        <f t="shared" si="10"/>
        <v>0</v>
      </c>
      <c r="J30" s="197">
        <f t="shared" si="10"/>
        <v>0</v>
      </c>
      <c r="K30" s="198">
        <f t="shared" si="10"/>
        <v>0</v>
      </c>
      <c r="L30" s="196">
        <f t="shared" si="10"/>
        <v>0</v>
      </c>
      <c r="M30" s="197">
        <f t="shared" si="10"/>
        <v>0</v>
      </c>
      <c r="N30" s="198">
        <f t="shared" si="10"/>
        <v>137900</v>
      </c>
      <c r="O30" s="196">
        <f t="shared" si="10"/>
        <v>0</v>
      </c>
      <c r="P30" s="197">
        <f t="shared" si="10"/>
        <v>137900</v>
      </c>
      <c r="Q30" s="198">
        <f t="shared" si="10"/>
        <v>180600</v>
      </c>
      <c r="R30" s="196">
        <f t="shared" si="10"/>
        <v>0</v>
      </c>
      <c r="S30" s="197">
        <f t="shared" si="10"/>
        <v>180600</v>
      </c>
      <c r="T30" s="220">
        <f t="shared" si="2"/>
        <v>0</v>
      </c>
      <c r="U30" s="220"/>
      <c r="V30" s="220"/>
    </row>
    <row r="31" spans="1:22" ht="18.75">
      <c r="A31" s="152" t="s">
        <v>115</v>
      </c>
      <c r="B31" s="195"/>
      <c r="C31" s="221"/>
      <c r="D31" s="222"/>
      <c r="E31" s="223"/>
      <c r="F31" s="221"/>
      <c r="G31" s="222"/>
      <c r="H31" s="223"/>
      <c r="I31" s="221"/>
      <c r="J31" s="222"/>
      <c r="K31" s="223"/>
      <c r="L31" s="221"/>
      <c r="M31" s="222"/>
      <c r="N31" s="203">
        <v>137900</v>
      </c>
      <c r="O31" s="201"/>
      <c r="P31" s="202">
        <f>N31-O31</f>
        <v>137900</v>
      </c>
      <c r="Q31" s="203">
        <f>B31+H31+K31+N31</f>
        <v>137900</v>
      </c>
      <c r="R31" s="201">
        <f>C31+I31+L31+O31</f>
        <v>0</v>
      </c>
      <c r="S31" s="202">
        <f>Q31-R31</f>
        <v>137900</v>
      </c>
      <c r="T31" s="204">
        <f t="shared" si="2"/>
        <v>0</v>
      </c>
      <c r="U31" s="204"/>
      <c r="V31" s="204"/>
    </row>
    <row r="32" spans="1:22" ht="16.5">
      <c r="A32" s="155" t="s">
        <v>23</v>
      </c>
      <c r="B32" s="206">
        <v>42700</v>
      </c>
      <c r="C32" s="207"/>
      <c r="D32" s="208">
        <f>B32-C32</f>
        <v>42700</v>
      </c>
      <c r="E32" s="209"/>
      <c r="F32" s="207"/>
      <c r="G32" s="208"/>
      <c r="H32" s="209"/>
      <c r="I32" s="207"/>
      <c r="J32" s="208"/>
      <c r="K32" s="209"/>
      <c r="L32" s="207"/>
      <c r="M32" s="208"/>
      <c r="N32" s="209"/>
      <c r="O32" s="207"/>
      <c r="P32" s="208"/>
      <c r="Q32" s="203">
        <f>B32+H32+K32+N32</f>
        <v>42700</v>
      </c>
      <c r="R32" s="201">
        <f>C32+I32+L32+O32</f>
        <v>0</v>
      </c>
      <c r="S32" s="202">
        <f>Q32-R32</f>
        <v>42700</v>
      </c>
      <c r="T32" s="210">
        <f t="shared" si="2"/>
        <v>0</v>
      </c>
      <c r="U32" s="210"/>
      <c r="V32" s="210"/>
    </row>
    <row r="33" spans="1:22" ht="18.75">
      <c r="A33" s="160" t="s">
        <v>10</v>
      </c>
      <c r="B33" s="224">
        <f>SUM(B34:B36)</f>
        <v>782429</v>
      </c>
      <c r="C33" s="196">
        <f aca="true" t="shared" si="11" ref="C33:S33">SUM(C34:C36)</f>
        <v>0</v>
      </c>
      <c r="D33" s="197">
        <f t="shared" si="11"/>
        <v>782429</v>
      </c>
      <c r="E33" s="198">
        <f t="shared" si="11"/>
        <v>0</v>
      </c>
      <c r="F33" s="196">
        <f t="shared" si="11"/>
        <v>0</v>
      </c>
      <c r="G33" s="197">
        <f t="shared" si="11"/>
        <v>0</v>
      </c>
      <c r="H33" s="198">
        <f t="shared" si="11"/>
        <v>628600</v>
      </c>
      <c r="I33" s="196">
        <f t="shared" si="11"/>
        <v>0</v>
      </c>
      <c r="J33" s="197">
        <f t="shared" si="11"/>
        <v>628600</v>
      </c>
      <c r="K33" s="198">
        <f t="shared" si="11"/>
        <v>0</v>
      </c>
      <c r="L33" s="196">
        <f t="shared" si="11"/>
        <v>0</v>
      </c>
      <c r="M33" s="197">
        <f t="shared" si="11"/>
        <v>0</v>
      </c>
      <c r="N33" s="198">
        <f t="shared" si="11"/>
        <v>762000</v>
      </c>
      <c r="O33" s="196">
        <f t="shared" si="11"/>
        <v>0</v>
      </c>
      <c r="P33" s="197">
        <f t="shared" si="11"/>
        <v>762000</v>
      </c>
      <c r="Q33" s="198">
        <f t="shared" si="11"/>
        <v>2173029</v>
      </c>
      <c r="R33" s="196">
        <f t="shared" si="11"/>
        <v>0</v>
      </c>
      <c r="S33" s="197">
        <f t="shared" si="11"/>
        <v>2173029</v>
      </c>
      <c r="T33" s="199">
        <f t="shared" si="2"/>
        <v>0</v>
      </c>
      <c r="U33" s="199"/>
      <c r="V33" s="199"/>
    </row>
    <row r="34" spans="1:22" ht="16.5">
      <c r="A34" s="152" t="s">
        <v>115</v>
      </c>
      <c r="B34" s="200"/>
      <c r="C34" s="201"/>
      <c r="D34" s="202"/>
      <c r="E34" s="203"/>
      <c r="F34" s="201"/>
      <c r="G34" s="202"/>
      <c r="H34" s="203"/>
      <c r="I34" s="201"/>
      <c r="J34" s="202"/>
      <c r="K34" s="203"/>
      <c r="L34" s="201"/>
      <c r="M34" s="202"/>
      <c r="N34" s="203">
        <v>597000</v>
      </c>
      <c r="O34" s="201"/>
      <c r="P34" s="202">
        <f>N34-O34</f>
        <v>597000</v>
      </c>
      <c r="Q34" s="203">
        <f aca="true" t="shared" si="12" ref="Q34:S36">B34+H34+K34+N34</f>
        <v>597000</v>
      </c>
      <c r="R34" s="201">
        <f t="shared" si="12"/>
        <v>0</v>
      </c>
      <c r="S34" s="202">
        <f t="shared" si="12"/>
        <v>597000</v>
      </c>
      <c r="T34" s="204">
        <f t="shared" si="2"/>
        <v>0</v>
      </c>
      <c r="U34" s="204"/>
      <c r="V34" s="204"/>
    </row>
    <row r="35" spans="1:22" ht="16.5">
      <c r="A35" s="152" t="s">
        <v>109</v>
      </c>
      <c r="B35" s="200"/>
      <c r="C35" s="201"/>
      <c r="D35" s="202"/>
      <c r="E35" s="203"/>
      <c r="F35" s="201"/>
      <c r="G35" s="202"/>
      <c r="H35" s="203"/>
      <c r="I35" s="201"/>
      <c r="J35" s="202"/>
      <c r="K35" s="203"/>
      <c r="L35" s="201"/>
      <c r="M35" s="202"/>
      <c r="N35" s="203">
        <v>165000</v>
      </c>
      <c r="O35" s="201"/>
      <c r="P35" s="202">
        <f>N35-O35</f>
        <v>165000</v>
      </c>
      <c r="Q35" s="203">
        <f t="shared" si="12"/>
        <v>165000</v>
      </c>
      <c r="R35" s="201">
        <f t="shared" si="12"/>
        <v>0</v>
      </c>
      <c r="S35" s="202">
        <f t="shared" si="12"/>
        <v>165000</v>
      </c>
      <c r="T35" s="204">
        <f t="shared" si="2"/>
        <v>0</v>
      </c>
      <c r="U35" s="204"/>
      <c r="V35" s="204"/>
    </row>
    <row r="36" spans="1:22" ht="16.5">
      <c r="A36" s="155" t="s">
        <v>23</v>
      </c>
      <c r="B36" s="206">
        <v>782429</v>
      </c>
      <c r="C36" s="207"/>
      <c r="D36" s="208">
        <f>B36-C36</f>
        <v>782429</v>
      </c>
      <c r="E36" s="209"/>
      <c r="F36" s="207"/>
      <c r="G36" s="208"/>
      <c r="H36" s="209">
        <v>628600</v>
      </c>
      <c r="I36" s="207"/>
      <c r="J36" s="208">
        <f>H36-I36</f>
        <v>628600</v>
      </c>
      <c r="K36" s="209"/>
      <c r="L36" s="207"/>
      <c r="M36" s="208"/>
      <c r="N36" s="209"/>
      <c r="O36" s="207"/>
      <c r="P36" s="208"/>
      <c r="Q36" s="209">
        <f t="shared" si="12"/>
        <v>1411029</v>
      </c>
      <c r="R36" s="207">
        <f t="shared" si="12"/>
        <v>0</v>
      </c>
      <c r="S36" s="208">
        <f t="shared" si="12"/>
        <v>1411029</v>
      </c>
      <c r="T36" s="210">
        <f t="shared" si="2"/>
        <v>0</v>
      </c>
      <c r="U36" s="210"/>
      <c r="V36" s="210"/>
    </row>
    <row r="37" spans="1:22" ht="18.75">
      <c r="A37" s="160" t="s">
        <v>87</v>
      </c>
      <c r="B37" s="224">
        <f>SUM(B38:B46)</f>
        <v>11345310</v>
      </c>
      <c r="C37" s="196">
        <f aca="true" t="shared" si="13" ref="C37:S37">SUM(C38:C46)</f>
        <v>0</v>
      </c>
      <c r="D37" s="197">
        <f t="shared" si="13"/>
        <v>11345310</v>
      </c>
      <c r="E37" s="198">
        <f>SUM(E38:E46)</f>
        <v>0</v>
      </c>
      <c r="F37" s="196">
        <f>SUM(F38:F46)</f>
        <v>0</v>
      </c>
      <c r="G37" s="197">
        <f>SUM(G38:G46)</f>
        <v>0</v>
      </c>
      <c r="H37" s="198">
        <f t="shared" si="13"/>
        <v>1278720</v>
      </c>
      <c r="I37" s="196">
        <f t="shared" si="13"/>
        <v>0</v>
      </c>
      <c r="J37" s="197">
        <f t="shared" si="13"/>
        <v>1278720</v>
      </c>
      <c r="K37" s="198">
        <f t="shared" si="13"/>
        <v>84718690</v>
      </c>
      <c r="L37" s="196">
        <f t="shared" si="13"/>
        <v>0</v>
      </c>
      <c r="M37" s="197">
        <f t="shared" si="13"/>
        <v>84718690</v>
      </c>
      <c r="N37" s="198">
        <f t="shared" si="13"/>
        <v>73729700</v>
      </c>
      <c r="O37" s="196">
        <f t="shared" si="13"/>
        <v>0</v>
      </c>
      <c r="P37" s="197">
        <f t="shared" si="13"/>
        <v>73729700</v>
      </c>
      <c r="Q37" s="198">
        <f t="shared" si="13"/>
        <v>171072420</v>
      </c>
      <c r="R37" s="196">
        <f t="shared" si="13"/>
        <v>0</v>
      </c>
      <c r="S37" s="197">
        <f t="shared" si="13"/>
        <v>171072420</v>
      </c>
      <c r="T37" s="199">
        <f t="shared" si="2"/>
        <v>0</v>
      </c>
      <c r="U37" s="199"/>
      <c r="V37" s="199"/>
    </row>
    <row r="38" spans="1:22" ht="33">
      <c r="A38" s="152" t="s">
        <v>93</v>
      </c>
      <c r="B38" s="200"/>
      <c r="C38" s="201"/>
      <c r="D38" s="202"/>
      <c r="E38" s="203"/>
      <c r="F38" s="201"/>
      <c r="G38" s="202"/>
      <c r="H38" s="203"/>
      <c r="I38" s="201"/>
      <c r="J38" s="202"/>
      <c r="K38" s="203"/>
      <c r="L38" s="201"/>
      <c r="M38" s="202"/>
      <c r="N38" s="203">
        <v>57715600</v>
      </c>
      <c r="O38" s="201"/>
      <c r="P38" s="202">
        <f>N38-O38</f>
        <v>57715600</v>
      </c>
      <c r="Q38" s="203">
        <f aca="true" t="shared" si="14" ref="Q38:R46">B38+H38+K38+N38</f>
        <v>57715600</v>
      </c>
      <c r="R38" s="201">
        <f t="shared" si="14"/>
        <v>0</v>
      </c>
      <c r="S38" s="202">
        <f aca="true" t="shared" si="15" ref="S38:S46">Q38-R38</f>
        <v>57715600</v>
      </c>
      <c r="T38" s="204">
        <f t="shared" si="2"/>
        <v>0</v>
      </c>
      <c r="U38" s="204"/>
      <c r="V38" s="204"/>
    </row>
    <row r="39" spans="1:22" ht="49.5">
      <c r="A39" s="152" t="s">
        <v>107</v>
      </c>
      <c r="B39" s="200">
        <f>8300000+374310</f>
        <v>8674310</v>
      </c>
      <c r="C39" s="201"/>
      <c r="D39" s="202">
        <f>B39-C39</f>
        <v>8674310</v>
      </c>
      <c r="E39" s="203"/>
      <c r="F39" s="201"/>
      <c r="G39" s="202"/>
      <c r="H39" s="203"/>
      <c r="I39" s="201"/>
      <c r="J39" s="202"/>
      <c r="K39" s="203">
        <f>85543900-374310-450900</f>
        <v>84718690</v>
      </c>
      <c r="L39" s="201"/>
      <c r="M39" s="202">
        <f>K39-L39</f>
        <v>84718690</v>
      </c>
      <c r="N39" s="203">
        <v>11293000</v>
      </c>
      <c r="O39" s="201"/>
      <c r="P39" s="202">
        <f aca="true" t="shared" si="16" ref="P39:P44">N39-O39</f>
        <v>11293000</v>
      </c>
      <c r="Q39" s="203">
        <f t="shared" si="14"/>
        <v>104686000</v>
      </c>
      <c r="R39" s="201">
        <f t="shared" si="14"/>
        <v>0</v>
      </c>
      <c r="S39" s="202">
        <f t="shared" si="15"/>
        <v>104686000</v>
      </c>
      <c r="T39" s="204">
        <f t="shared" si="2"/>
        <v>0</v>
      </c>
      <c r="U39" s="204"/>
      <c r="V39" s="204"/>
    </row>
    <row r="40" spans="1:22" ht="16.5">
      <c r="A40" s="152" t="s">
        <v>115</v>
      </c>
      <c r="B40" s="200"/>
      <c r="C40" s="201"/>
      <c r="D40" s="202"/>
      <c r="E40" s="203"/>
      <c r="F40" s="201"/>
      <c r="G40" s="202"/>
      <c r="H40" s="203"/>
      <c r="I40" s="201"/>
      <c r="J40" s="202"/>
      <c r="K40" s="203"/>
      <c r="L40" s="201"/>
      <c r="M40" s="202"/>
      <c r="N40" s="203">
        <v>2449800</v>
      </c>
      <c r="O40" s="201"/>
      <c r="P40" s="202">
        <f t="shared" si="16"/>
        <v>2449800</v>
      </c>
      <c r="Q40" s="203">
        <f t="shared" si="14"/>
        <v>2449800</v>
      </c>
      <c r="R40" s="201">
        <f t="shared" si="14"/>
        <v>0</v>
      </c>
      <c r="S40" s="202">
        <f t="shared" si="15"/>
        <v>2449800</v>
      </c>
      <c r="T40" s="204">
        <f t="shared" si="2"/>
        <v>0</v>
      </c>
      <c r="U40" s="204"/>
      <c r="V40" s="204"/>
    </row>
    <row r="41" spans="1:22" ht="16.5">
      <c r="A41" s="152" t="s">
        <v>109</v>
      </c>
      <c r="B41" s="200"/>
      <c r="C41" s="201"/>
      <c r="D41" s="202"/>
      <c r="E41" s="203"/>
      <c r="F41" s="201"/>
      <c r="G41" s="202"/>
      <c r="H41" s="203"/>
      <c r="I41" s="201"/>
      <c r="J41" s="202"/>
      <c r="K41" s="203"/>
      <c r="L41" s="201"/>
      <c r="M41" s="202"/>
      <c r="N41" s="203">
        <v>355000</v>
      </c>
      <c r="O41" s="201"/>
      <c r="P41" s="202">
        <f t="shared" si="16"/>
        <v>355000</v>
      </c>
      <c r="Q41" s="203">
        <f t="shared" si="14"/>
        <v>355000</v>
      </c>
      <c r="R41" s="201">
        <f t="shared" si="14"/>
        <v>0</v>
      </c>
      <c r="S41" s="202">
        <f t="shared" si="15"/>
        <v>355000</v>
      </c>
      <c r="T41" s="204">
        <f t="shared" si="2"/>
        <v>0</v>
      </c>
      <c r="U41" s="204"/>
      <c r="V41" s="204"/>
    </row>
    <row r="42" spans="1:22" ht="16.5">
      <c r="A42" s="152" t="s">
        <v>114</v>
      </c>
      <c r="B42" s="200"/>
      <c r="C42" s="201"/>
      <c r="D42" s="202"/>
      <c r="E42" s="203"/>
      <c r="F42" s="201"/>
      <c r="G42" s="202"/>
      <c r="H42" s="203"/>
      <c r="I42" s="201"/>
      <c r="J42" s="202"/>
      <c r="K42" s="203"/>
      <c r="L42" s="201"/>
      <c r="M42" s="202"/>
      <c r="N42" s="203">
        <v>309000</v>
      </c>
      <c r="O42" s="201"/>
      <c r="P42" s="202">
        <f t="shared" si="16"/>
        <v>309000</v>
      </c>
      <c r="Q42" s="203">
        <f t="shared" si="14"/>
        <v>309000</v>
      </c>
      <c r="R42" s="201">
        <f t="shared" si="14"/>
        <v>0</v>
      </c>
      <c r="S42" s="202">
        <f t="shared" si="15"/>
        <v>309000</v>
      </c>
      <c r="T42" s="204">
        <f t="shared" si="2"/>
        <v>0</v>
      </c>
      <c r="U42" s="204"/>
      <c r="V42" s="204"/>
    </row>
    <row r="43" spans="1:22" ht="16.5">
      <c r="A43" s="152" t="s">
        <v>110</v>
      </c>
      <c r="B43" s="200"/>
      <c r="C43" s="201"/>
      <c r="D43" s="202"/>
      <c r="E43" s="203"/>
      <c r="F43" s="201"/>
      <c r="G43" s="202"/>
      <c r="H43" s="203"/>
      <c r="I43" s="201"/>
      <c r="J43" s="202"/>
      <c r="K43" s="203"/>
      <c r="L43" s="201"/>
      <c r="M43" s="202"/>
      <c r="N43" s="203">
        <v>1377200</v>
      </c>
      <c r="O43" s="201"/>
      <c r="P43" s="202">
        <f t="shared" si="16"/>
        <v>1377200</v>
      </c>
      <c r="Q43" s="203">
        <f t="shared" si="14"/>
        <v>1377200</v>
      </c>
      <c r="R43" s="201"/>
      <c r="S43" s="202">
        <f t="shared" si="15"/>
        <v>1377200</v>
      </c>
      <c r="T43" s="204">
        <f t="shared" si="2"/>
        <v>0</v>
      </c>
      <c r="U43" s="204"/>
      <c r="V43" s="204"/>
    </row>
    <row r="44" spans="1:22" ht="33">
      <c r="A44" s="152" t="s">
        <v>5</v>
      </c>
      <c r="B44" s="200">
        <v>2671000</v>
      </c>
      <c r="C44" s="201"/>
      <c r="D44" s="202">
        <f>B44-C44</f>
        <v>2671000</v>
      </c>
      <c r="E44" s="203"/>
      <c r="F44" s="201"/>
      <c r="G44" s="202"/>
      <c r="H44" s="203">
        <v>1278720</v>
      </c>
      <c r="I44" s="201"/>
      <c r="J44" s="202">
        <f>H44-I44</f>
        <v>1278720</v>
      </c>
      <c r="K44" s="203"/>
      <c r="L44" s="201"/>
      <c r="M44" s="202"/>
      <c r="N44" s="203"/>
      <c r="O44" s="201"/>
      <c r="P44" s="202">
        <f t="shared" si="16"/>
        <v>0</v>
      </c>
      <c r="Q44" s="203">
        <f t="shared" si="14"/>
        <v>3949720</v>
      </c>
      <c r="R44" s="201">
        <f t="shared" si="14"/>
        <v>0</v>
      </c>
      <c r="S44" s="202">
        <f t="shared" si="15"/>
        <v>3949720</v>
      </c>
      <c r="T44" s="204">
        <f t="shared" si="2"/>
        <v>0</v>
      </c>
      <c r="U44" s="204"/>
      <c r="V44" s="204"/>
    </row>
    <row r="45" spans="1:22" ht="33">
      <c r="A45" s="152" t="s">
        <v>13</v>
      </c>
      <c r="B45" s="200">
        <f>30000-30000</f>
        <v>0</v>
      </c>
      <c r="C45" s="201"/>
      <c r="D45" s="202">
        <f>B45-C45</f>
        <v>0</v>
      </c>
      <c r="E45" s="203"/>
      <c r="F45" s="201"/>
      <c r="G45" s="202"/>
      <c r="H45" s="203"/>
      <c r="I45" s="201"/>
      <c r="J45" s="202"/>
      <c r="K45" s="203"/>
      <c r="L45" s="201"/>
      <c r="M45" s="202"/>
      <c r="N45" s="203"/>
      <c r="O45" s="201"/>
      <c r="P45" s="202"/>
      <c r="Q45" s="203">
        <f t="shared" si="14"/>
        <v>0</v>
      </c>
      <c r="R45" s="201">
        <f t="shared" si="14"/>
        <v>0</v>
      </c>
      <c r="S45" s="202">
        <f t="shared" si="15"/>
        <v>0</v>
      </c>
      <c r="T45" s="204">
        <v>0</v>
      </c>
      <c r="U45" s="204"/>
      <c r="V45" s="204"/>
    </row>
    <row r="46" spans="1:22" ht="49.5">
      <c r="A46" s="155" t="s">
        <v>125</v>
      </c>
      <c r="B46" s="206"/>
      <c r="C46" s="207"/>
      <c r="D46" s="208"/>
      <c r="E46" s="209"/>
      <c r="F46" s="207"/>
      <c r="G46" s="208"/>
      <c r="H46" s="209"/>
      <c r="I46" s="207"/>
      <c r="J46" s="208"/>
      <c r="K46" s="209"/>
      <c r="L46" s="207"/>
      <c r="M46" s="208"/>
      <c r="N46" s="209">
        <v>230100</v>
      </c>
      <c r="O46" s="207"/>
      <c r="P46" s="208">
        <f>N46-O46</f>
        <v>230100</v>
      </c>
      <c r="Q46" s="209">
        <f t="shared" si="14"/>
        <v>230100</v>
      </c>
      <c r="R46" s="207">
        <f t="shared" si="14"/>
        <v>0</v>
      </c>
      <c r="S46" s="208">
        <f t="shared" si="15"/>
        <v>230100</v>
      </c>
      <c r="T46" s="210">
        <f t="shared" si="2"/>
        <v>0</v>
      </c>
      <c r="U46" s="210"/>
      <c r="V46" s="210"/>
    </row>
    <row r="47" spans="1:22" ht="18.75">
      <c r="A47" s="160" t="s">
        <v>15</v>
      </c>
      <c r="B47" s="198">
        <f>SUM(B48:B52)</f>
        <v>8514000</v>
      </c>
      <c r="C47" s="196">
        <f aca="true" t="shared" si="17" ref="C47:S47">SUM(C48:C52)</f>
        <v>0</v>
      </c>
      <c r="D47" s="197">
        <f t="shared" si="17"/>
        <v>8514000</v>
      </c>
      <c r="E47" s="198">
        <f t="shared" si="17"/>
        <v>0</v>
      </c>
      <c r="F47" s="196">
        <f t="shared" si="17"/>
        <v>0</v>
      </c>
      <c r="G47" s="197">
        <f t="shared" si="17"/>
        <v>0</v>
      </c>
      <c r="H47" s="198">
        <f t="shared" si="17"/>
        <v>361663.88</v>
      </c>
      <c r="I47" s="196">
        <f t="shared" si="17"/>
        <v>0</v>
      </c>
      <c r="J47" s="197">
        <f t="shared" si="17"/>
        <v>361663.88</v>
      </c>
      <c r="K47" s="198">
        <f t="shared" si="17"/>
        <v>0</v>
      </c>
      <c r="L47" s="196">
        <f t="shared" si="17"/>
        <v>0</v>
      </c>
      <c r="M47" s="197">
        <f t="shared" si="17"/>
        <v>0</v>
      </c>
      <c r="N47" s="198">
        <f t="shared" si="17"/>
        <v>11191700</v>
      </c>
      <c r="O47" s="196">
        <f t="shared" si="17"/>
        <v>0</v>
      </c>
      <c r="P47" s="197">
        <f t="shared" si="17"/>
        <v>11191700</v>
      </c>
      <c r="Q47" s="198">
        <f t="shared" si="17"/>
        <v>20067363.880000003</v>
      </c>
      <c r="R47" s="196">
        <f t="shared" si="17"/>
        <v>0</v>
      </c>
      <c r="S47" s="197">
        <f t="shared" si="17"/>
        <v>20067363.880000003</v>
      </c>
      <c r="T47" s="199">
        <f t="shared" si="2"/>
        <v>0</v>
      </c>
      <c r="U47" s="199"/>
      <c r="V47" s="199"/>
    </row>
    <row r="48" spans="1:22" ht="16.5">
      <c r="A48" s="152" t="s">
        <v>115</v>
      </c>
      <c r="B48" s="200"/>
      <c r="C48" s="201"/>
      <c r="D48" s="202"/>
      <c r="E48" s="203"/>
      <c r="F48" s="201"/>
      <c r="G48" s="202"/>
      <c r="H48" s="203"/>
      <c r="I48" s="201"/>
      <c r="J48" s="202"/>
      <c r="K48" s="203"/>
      <c r="L48" s="201"/>
      <c r="M48" s="202"/>
      <c r="N48" s="203">
        <v>1908700</v>
      </c>
      <c r="O48" s="201"/>
      <c r="P48" s="202">
        <f>N48-O48</f>
        <v>1908700</v>
      </c>
      <c r="Q48" s="203">
        <f aca="true" t="shared" si="18" ref="Q48:S52">B48+H48+K48+N48</f>
        <v>1908700</v>
      </c>
      <c r="R48" s="201">
        <f t="shared" si="18"/>
        <v>0</v>
      </c>
      <c r="S48" s="202">
        <f t="shared" si="18"/>
        <v>1908700</v>
      </c>
      <c r="T48" s="204">
        <f t="shared" si="2"/>
        <v>0</v>
      </c>
      <c r="U48" s="204"/>
      <c r="V48" s="204"/>
    </row>
    <row r="49" spans="1:22" ht="16.5">
      <c r="A49" s="152" t="s">
        <v>109</v>
      </c>
      <c r="B49" s="200"/>
      <c r="C49" s="201"/>
      <c r="D49" s="202"/>
      <c r="E49" s="203"/>
      <c r="F49" s="201"/>
      <c r="G49" s="202"/>
      <c r="H49" s="203"/>
      <c r="I49" s="201"/>
      <c r="J49" s="202"/>
      <c r="K49" s="203"/>
      <c r="L49" s="201"/>
      <c r="M49" s="202"/>
      <c r="N49" s="203">
        <v>1138000</v>
      </c>
      <c r="O49" s="201"/>
      <c r="P49" s="202">
        <f>N49-O49</f>
        <v>1138000</v>
      </c>
      <c r="Q49" s="203">
        <f t="shared" si="18"/>
        <v>1138000</v>
      </c>
      <c r="R49" s="201">
        <f t="shared" si="18"/>
        <v>0</v>
      </c>
      <c r="S49" s="202">
        <f t="shared" si="18"/>
        <v>1138000</v>
      </c>
      <c r="T49" s="204">
        <f t="shared" si="2"/>
        <v>0</v>
      </c>
      <c r="U49" s="204"/>
      <c r="V49" s="204"/>
    </row>
    <row r="50" spans="1:22" ht="16.5">
      <c r="A50" s="152" t="s">
        <v>114</v>
      </c>
      <c r="B50" s="200"/>
      <c r="C50" s="201"/>
      <c r="D50" s="202"/>
      <c r="E50" s="203"/>
      <c r="F50" s="201"/>
      <c r="G50" s="202"/>
      <c r="H50" s="203"/>
      <c r="I50" s="201"/>
      <c r="J50" s="202"/>
      <c r="K50" s="203"/>
      <c r="L50" s="201"/>
      <c r="M50" s="202"/>
      <c r="N50" s="203">
        <v>1103300</v>
      </c>
      <c r="O50" s="201"/>
      <c r="P50" s="202">
        <f>N50-O50</f>
        <v>1103300</v>
      </c>
      <c r="Q50" s="203">
        <f t="shared" si="18"/>
        <v>1103300</v>
      </c>
      <c r="R50" s="201">
        <f t="shared" si="18"/>
        <v>0</v>
      </c>
      <c r="S50" s="202">
        <f t="shared" si="18"/>
        <v>1103300</v>
      </c>
      <c r="T50" s="204">
        <f t="shared" si="2"/>
        <v>0</v>
      </c>
      <c r="U50" s="204"/>
      <c r="V50" s="204"/>
    </row>
    <row r="51" spans="1:22" ht="16.5">
      <c r="A51" s="152" t="s">
        <v>110</v>
      </c>
      <c r="B51" s="200"/>
      <c r="C51" s="201"/>
      <c r="D51" s="202"/>
      <c r="E51" s="203"/>
      <c r="F51" s="201"/>
      <c r="G51" s="202"/>
      <c r="H51" s="203"/>
      <c r="I51" s="201"/>
      <c r="J51" s="202"/>
      <c r="K51" s="203"/>
      <c r="L51" s="201"/>
      <c r="M51" s="202"/>
      <c r="N51" s="203">
        <v>3466700</v>
      </c>
      <c r="O51" s="201"/>
      <c r="P51" s="202">
        <f>N51-O51</f>
        <v>3466700</v>
      </c>
      <c r="Q51" s="203">
        <f t="shared" si="18"/>
        <v>3466700</v>
      </c>
      <c r="R51" s="201">
        <f t="shared" si="18"/>
        <v>0</v>
      </c>
      <c r="S51" s="202">
        <f t="shared" si="18"/>
        <v>3466700</v>
      </c>
      <c r="T51" s="204">
        <f t="shared" si="2"/>
        <v>0</v>
      </c>
      <c r="U51" s="204"/>
      <c r="V51" s="204"/>
    </row>
    <row r="52" spans="1:22" ht="33">
      <c r="A52" s="155" t="s">
        <v>13</v>
      </c>
      <c r="B52" s="206">
        <v>8514000</v>
      </c>
      <c r="C52" s="207"/>
      <c r="D52" s="208">
        <f>B52-C52</f>
        <v>8514000</v>
      </c>
      <c r="E52" s="209"/>
      <c r="F52" s="207"/>
      <c r="G52" s="208"/>
      <c r="H52" s="209">
        <v>361663.88</v>
      </c>
      <c r="I52" s="207"/>
      <c r="J52" s="208">
        <f>H52-I52</f>
        <v>361663.88</v>
      </c>
      <c r="K52" s="209"/>
      <c r="L52" s="207"/>
      <c r="M52" s="208"/>
      <c r="N52" s="209">
        <v>3575000</v>
      </c>
      <c r="O52" s="207"/>
      <c r="P52" s="208">
        <f>N52-O52</f>
        <v>3575000</v>
      </c>
      <c r="Q52" s="209">
        <f t="shared" si="18"/>
        <v>12450663.88</v>
      </c>
      <c r="R52" s="207">
        <f t="shared" si="18"/>
        <v>0</v>
      </c>
      <c r="S52" s="208">
        <f t="shared" si="18"/>
        <v>12450663.88</v>
      </c>
      <c r="T52" s="210">
        <f t="shared" si="2"/>
        <v>0</v>
      </c>
      <c r="U52" s="210"/>
      <c r="V52" s="210"/>
    </row>
    <row r="53" spans="1:22" ht="18.75">
      <c r="A53" s="160" t="s">
        <v>16</v>
      </c>
      <c r="B53" s="211">
        <f>SUM(B54:B58)</f>
        <v>8071699.58</v>
      </c>
      <c r="C53" s="196">
        <f aca="true" t="shared" si="19" ref="C53:S53">SUM(C54:C58)</f>
        <v>0</v>
      </c>
      <c r="D53" s="197">
        <f t="shared" si="19"/>
        <v>8071699.58</v>
      </c>
      <c r="E53" s="198">
        <f t="shared" si="19"/>
        <v>0</v>
      </c>
      <c r="F53" s="196">
        <f t="shared" si="19"/>
        <v>0</v>
      </c>
      <c r="G53" s="197">
        <f t="shared" si="19"/>
        <v>0</v>
      </c>
      <c r="H53" s="198">
        <f t="shared" si="19"/>
        <v>1030800</v>
      </c>
      <c r="I53" s="196">
        <f t="shared" si="19"/>
        <v>0</v>
      </c>
      <c r="J53" s="197">
        <f t="shared" si="19"/>
        <v>1030800</v>
      </c>
      <c r="K53" s="198">
        <f t="shared" si="19"/>
        <v>0</v>
      </c>
      <c r="L53" s="196">
        <f t="shared" si="19"/>
        <v>0</v>
      </c>
      <c r="M53" s="197">
        <f t="shared" si="19"/>
        <v>0</v>
      </c>
      <c r="N53" s="198">
        <f t="shared" si="19"/>
        <v>4109700</v>
      </c>
      <c r="O53" s="196">
        <f t="shared" si="19"/>
        <v>0</v>
      </c>
      <c r="P53" s="197">
        <f t="shared" si="19"/>
        <v>4109700</v>
      </c>
      <c r="Q53" s="198">
        <f t="shared" si="19"/>
        <v>13212199.58</v>
      </c>
      <c r="R53" s="196">
        <f t="shared" si="19"/>
        <v>0</v>
      </c>
      <c r="S53" s="197">
        <f t="shared" si="19"/>
        <v>13212199.58</v>
      </c>
      <c r="T53" s="199">
        <f t="shared" si="2"/>
        <v>0</v>
      </c>
      <c r="U53" s="199"/>
      <c r="V53" s="199"/>
    </row>
    <row r="54" spans="1:22" ht="16.5">
      <c r="A54" s="152" t="s">
        <v>115</v>
      </c>
      <c r="B54" s="200"/>
      <c r="C54" s="201"/>
      <c r="D54" s="202"/>
      <c r="E54" s="203"/>
      <c r="F54" s="201"/>
      <c r="G54" s="202"/>
      <c r="H54" s="203"/>
      <c r="I54" s="201"/>
      <c r="J54" s="202"/>
      <c r="K54" s="203"/>
      <c r="L54" s="201"/>
      <c r="M54" s="202"/>
      <c r="N54" s="203">
        <v>829200</v>
      </c>
      <c r="O54" s="201"/>
      <c r="P54" s="202">
        <f>N54-O54</f>
        <v>829200</v>
      </c>
      <c r="Q54" s="203">
        <f aca="true" t="shared" si="20" ref="Q54:S58">B54+H54+K54+N54</f>
        <v>829200</v>
      </c>
      <c r="R54" s="201">
        <f t="shared" si="20"/>
        <v>0</v>
      </c>
      <c r="S54" s="202">
        <f t="shared" si="20"/>
        <v>829200</v>
      </c>
      <c r="T54" s="204">
        <f t="shared" si="2"/>
        <v>0</v>
      </c>
      <c r="U54" s="204"/>
      <c r="V54" s="204"/>
    </row>
    <row r="55" spans="1:22" ht="16.5">
      <c r="A55" s="152" t="s">
        <v>109</v>
      </c>
      <c r="B55" s="200"/>
      <c r="C55" s="201"/>
      <c r="D55" s="202"/>
      <c r="E55" s="203"/>
      <c r="F55" s="201"/>
      <c r="G55" s="202"/>
      <c r="H55" s="203"/>
      <c r="I55" s="201"/>
      <c r="J55" s="202"/>
      <c r="K55" s="203"/>
      <c r="L55" s="201"/>
      <c r="M55" s="202"/>
      <c r="N55" s="203">
        <v>140000</v>
      </c>
      <c r="O55" s="201"/>
      <c r="P55" s="202">
        <f>N55-O55</f>
        <v>140000</v>
      </c>
      <c r="Q55" s="203">
        <f t="shared" si="20"/>
        <v>140000</v>
      </c>
      <c r="R55" s="201">
        <f t="shared" si="20"/>
        <v>0</v>
      </c>
      <c r="S55" s="202">
        <f t="shared" si="20"/>
        <v>140000</v>
      </c>
      <c r="T55" s="204">
        <f t="shared" si="2"/>
        <v>0</v>
      </c>
      <c r="U55" s="204"/>
      <c r="V55" s="204"/>
    </row>
    <row r="56" spans="1:22" ht="16.5">
      <c r="A56" s="152" t="s">
        <v>114</v>
      </c>
      <c r="B56" s="200"/>
      <c r="C56" s="201"/>
      <c r="D56" s="202"/>
      <c r="E56" s="203"/>
      <c r="F56" s="201"/>
      <c r="G56" s="202"/>
      <c r="H56" s="203"/>
      <c r="I56" s="201"/>
      <c r="J56" s="202"/>
      <c r="K56" s="203"/>
      <c r="L56" s="201"/>
      <c r="M56" s="202"/>
      <c r="N56" s="203">
        <v>1784200</v>
      </c>
      <c r="O56" s="201"/>
      <c r="P56" s="202">
        <f>N56-O56</f>
        <v>1784200</v>
      </c>
      <c r="Q56" s="203">
        <f t="shared" si="20"/>
        <v>1784200</v>
      </c>
      <c r="R56" s="201">
        <f t="shared" si="20"/>
        <v>0</v>
      </c>
      <c r="S56" s="202">
        <f t="shared" si="20"/>
        <v>1784200</v>
      </c>
      <c r="T56" s="204">
        <f t="shared" si="2"/>
        <v>0</v>
      </c>
      <c r="U56" s="204"/>
      <c r="V56" s="204"/>
    </row>
    <row r="57" spans="1:22" ht="16.5">
      <c r="A57" s="152" t="s">
        <v>110</v>
      </c>
      <c r="B57" s="200"/>
      <c r="C57" s="201"/>
      <c r="D57" s="202"/>
      <c r="E57" s="203"/>
      <c r="F57" s="201"/>
      <c r="G57" s="202"/>
      <c r="H57" s="203"/>
      <c r="I57" s="201"/>
      <c r="J57" s="202"/>
      <c r="K57" s="203"/>
      <c r="L57" s="201"/>
      <c r="M57" s="202"/>
      <c r="N57" s="203">
        <v>1356300</v>
      </c>
      <c r="O57" s="201"/>
      <c r="P57" s="202">
        <f>N57-O57</f>
        <v>1356300</v>
      </c>
      <c r="Q57" s="203">
        <f t="shared" si="20"/>
        <v>1356300</v>
      </c>
      <c r="R57" s="201">
        <f t="shared" si="20"/>
        <v>0</v>
      </c>
      <c r="S57" s="202">
        <f t="shared" si="20"/>
        <v>1356300</v>
      </c>
      <c r="T57" s="204">
        <f t="shared" si="2"/>
        <v>0</v>
      </c>
      <c r="U57" s="204"/>
      <c r="V57" s="204"/>
    </row>
    <row r="58" spans="1:22" ht="33">
      <c r="A58" s="155" t="s">
        <v>13</v>
      </c>
      <c r="B58" s="206">
        <v>8071699.58</v>
      </c>
      <c r="C58" s="207"/>
      <c r="D58" s="208">
        <f>B58-C58</f>
        <v>8071699.58</v>
      </c>
      <c r="E58" s="209"/>
      <c r="F58" s="207"/>
      <c r="G58" s="208"/>
      <c r="H58" s="209">
        <v>1030800</v>
      </c>
      <c r="I58" s="207"/>
      <c r="J58" s="208">
        <f>H58-I58</f>
        <v>1030800</v>
      </c>
      <c r="K58" s="209"/>
      <c r="L58" s="207"/>
      <c r="M58" s="208"/>
      <c r="N58" s="209"/>
      <c r="O58" s="201"/>
      <c r="P58" s="208"/>
      <c r="Q58" s="209">
        <f t="shared" si="20"/>
        <v>9102499.58</v>
      </c>
      <c r="R58" s="207">
        <f t="shared" si="20"/>
        <v>0</v>
      </c>
      <c r="S58" s="208">
        <f t="shared" si="20"/>
        <v>9102499.58</v>
      </c>
      <c r="T58" s="210">
        <f t="shared" si="2"/>
        <v>0</v>
      </c>
      <c r="U58" s="210"/>
      <c r="V58" s="210"/>
    </row>
    <row r="59" spans="1:22" ht="18.75">
      <c r="A59" s="160" t="s">
        <v>56</v>
      </c>
      <c r="B59" s="211">
        <f>SUM(B60:B62)</f>
        <v>926490</v>
      </c>
      <c r="C59" s="221">
        <f aca="true" t="shared" si="21" ref="C59:S59">SUM(C60:C62)</f>
        <v>0</v>
      </c>
      <c r="D59" s="222">
        <f t="shared" si="21"/>
        <v>926490</v>
      </c>
      <c r="E59" s="223">
        <f t="shared" si="21"/>
        <v>0</v>
      </c>
      <c r="F59" s="221">
        <f t="shared" si="21"/>
        <v>0</v>
      </c>
      <c r="G59" s="222">
        <f t="shared" si="21"/>
        <v>0</v>
      </c>
      <c r="H59" s="223">
        <f t="shared" si="21"/>
        <v>899640</v>
      </c>
      <c r="I59" s="221">
        <f t="shared" si="21"/>
        <v>0</v>
      </c>
      <c r="J59" s="222">
        <f t="shared" si="21"/>
        <v>899640</v>
      </c>
      <c r="K59" s="223">
        <f t="shared" si="21"/>
        <v>0</v>
      </c>
      <c r="L59" s="221">
        <f t="shared" si="21"/>
        <v>0</v>
      </c>
      <c r="M59" s="222">
        <f t="shared" si="21"/>
        <v>0</v>
      </c>
      <c r="N59" s="225">
        <f t="shared" si="21"/>
        <v>943600</v>
      </c>
      <c r="O59" s="196">
        <f t="shared" si="21"/>
        <v>0</v>
      </c>
      <c r="P59" s="197">
        <f t="shared" si="21"/>
        <v>943600</v>
      </c>
      <c r="Q59" s="198">
        <f t="shared" si="21"/>
        <v>2769730</v>
      </c>
      <c r="R59" s="196">
        <f t="shared" si="21"/>
        <v>0</v>
      </c>
      <c r="S59" s="197">
        <f t="shared" si="21"/>
        <v>2769730</v>
      </c>
      <c r="T59" s="199">
        <f t="shared" si="2"/>
        <v>0</v>
      </c>
      <c r="U59" s="199"/>
      <c r="V59" s="199"/>
    </row>
    <row r="60" spans="1:22" ht="16.5">
      <c r="A60" s="152" t="s">
        <v>115</v>
      </c>
      <c r="B60" s="200"/>
      <c r="C60" s="201"/>
      <c r="D60" s="202"/>
      <c r="E60" s="203"/>
      <c r="F60" s="201"/>
      <c r="G60" s="202"/>
      <c r="H60" s="203"/>
      <c r="I60" s="201"/>
      <c r="J60" s="202"/>
      <c r="K60" s="203"/>
      <c r="L60" s="201"/>
      <c r="M60" s="202"/>
      <c r="N60" s="226">
        <v>644600</v>
      </c>
      <c r="O60" s="201"/>
      <c r="P60" s="202">
        <f>N60-O60</f>
        <v>644600</v>
      </c>
      <c r="Q60" s="203">
        <f aca="true" t="shared" si="22" ref="Q60:R62">B60+H60+K60+N60</f>
        <v>644600</v>
      </c>
      <c r="R60" s="201">
        <f t="shared" si="22"/>
        <v>0</v>
      </c>
      <c r="S60" s="202">
        <f>Q60-R60</f>
        <v>644600</v>
      </c>
      <c r="T60" s="204">
        <f t="shared" si="2"/>
        <v>0</v>
      </c>
      <c r="U60" s="204"/>
      <c r="V60" s="204"/>
    </row>
    <row r="61" spans="1:22" ht="16.5">
      <c r="A61" s="152" t="s">
        <v>109</v>
      </c>
      <c r="B61" s="200"/>
      <c r="C61" s="201"/>
      <c r="D61" s="202"/>
      <c r="E61" s="203"/>
      <c r="F61" s="201"/>
      <c r="G61" s="202"/>
      <c r="H61" s="203"/>
      <c r="I61" s="201"/>
      <c r="J61" s="202"/>
      <c r="K61" s="203"/>
      <c r="L61" s="201"/>
      <c r="M61" s="202"/>
      <c r="N61" s="226">
        <f>149000+150000</f>
        <v>299000</v>
      </c>
      <c r="O61" s="201"/>
      <c r="P61" s="202">
        <f>N61-O61</f>
        <v>299000</v>
      </c>
      <c r="Q61" s="203">
        <f t="shared" si="22"/>
        <v>299000</v>
      </c>
      <c r="R61" s="201">
        <f t="shared" si="22"/>
        <v>0</v>
      </c>
      <c r="S61" s="202">
        <f>Q61-R61</f>
        <v>299000</v>
      </c>
      <c r="T61" s="204">
        <f t="shared" si="2"/>
        <v>0</v>
      </c>
      <c r="U61" s="204"/>
      <c r="V61" s="204"/>
    </row>
    <row r="62" spans="1:22" ht="33">
      <c r="A62" s="155" t="s">
        <v>13</v>
      </c>
      <c r="B62" s="206">
        <v>926490</v>
      </c>
      <c r="C62" s="207"/>
      <c r="D62" s="208">
        <f>B62-C62</f>
        <v>926490</v>
      </c>
      <c r="E62" s="209"/>
      <c r="F62" s="207"/>
      <c r="G62" s="208"/>
      <c r="H62" s="209">
        <v>899640</v>
      </c>
      <c r="I62" s="207"/>
      <c r="J62" s="208">
        <f>H62-I62</f>
        <v>899640</v>
      </c>
      <c r="K62" s="209"/>
      <c r="L62" s="207"/>
      <c r="M62" s="208"/>
      <c r="N62" s="227"/>
      <c r="O62" s="207"/>
      <c r="P62" s="208"/>
      <c r="Q62" s="209">
        <f t="shared" si="22"/>
        <v>1826130</v>
      </c>
      <c r="R62" s="207">
        <f t="shared" si="22"/>
        <v>0</v>
      </c>
      <c r="S62" s="208">
        <f>Q62-R62</f>
        <v>1826130</v>
      </c>
      <c r="T62" s="210">
        <f t="shared" si="2"/>
        <v>0</v>
      </c>
      <c r="U62" s="210"/>
      <c r="V62" s="210"/>
    </row>
    <row r="63" spans="1:22" ht="18.75">
      <c r="A63" s="160" t="s">
        <v>11</v>
      </c>
      <c r="B63" s="228">
        <f>SUM(B64:B66)</f>
        <v>2087899.64</v>
      </c>
      <c r="C63" s="196">
        <f aca="true" t="shared" si="23" ref="C63:S63">SUM(C64:C66)</f>
        <v>0</v>
      </c>
      <c r="D63" s="197">
        <f t="shared" si="23"/>
        <v>2087899.64</v>
      </c>
      <c r="E63" s="198">
        <f t="shared" si="23"/>
        <v>0</v>
      </c>
      <c r="F63" s="196">
        <f t="shared" si="23"/>
        <v>0</v>
      </c>
      <c r="G63" s="197">
        <f t="shared" si="23"/>
        <v>0</v>
      </c>
      <c r="H63" s="198">
        <f t="shared" si="23"/>
        <v>1804638.71</v>
      </c>
      <c r="I63" s="196">
        <f t="shared" si="23"/>
        <v>0</v>
      </c>
      <c r="J63" s="197">
        <f t="shared" si="23"/>
        <v>1804638.71</v>
      </c>
      <c r="K63" s="198">
        <f t="shared" si="23"/>
        <v>0</v>
      </c>
      <c r="L63" s="196">
        <f t="shared" si="23"/>
        <v>0</v>
      </c>
      <c r="M63" s="197">
        <f t="shared" si="23"/>
        <v>0</v>
      </c>
      <c r="N63" s="198">
        <f t="shared" si="23"/>
        <v>2905300</v>
      </c>
      <c r="O63" s="196">
        <f t="shared" si="23"/>
        <v>0</v>
      </c>
      <c r="P63" s="197">
        <f t="shared" si="23"/>
        <v>2905300</v>
      </c>
      <c r="Q63" s="198">
        <f t="shared" si="23"/>
        <v>6797838.35</v>
      </c>
      <c r="R63" s="196">
        <f t="shared" si="23"/>
        <v>0</v>
      </c>
      <c r="S63" s="197">
        <f t="shared" si="23"/>
        <v>6797838.35</v>
      </c>
      <c r="T63" s="199">
        <f t="shared" si="2"/>
        <v>0</v>
      </c>
      <c r="U63" s="199"/>
      <c r="V63" s="199"/>
    </row>
    <row r="64" spans="1:22" ht="16.5">
      <c r="A64" s="152" t="s">
        <v>115</v>
      </c>
      <c r="B64" s="200"/>
      <c r="C64" s="201"/>
      <c r="D64" s="202">
        <f>B64-C64</f>
        <v>0</v>
      </c>
      <c r="E64" s="203"/>
      <c r="F64" s="201"/>
      <c r="G64" s="202"/>
      <c r="H64" s="203"/>
      <c r="I64" s="201"/>
      <c r="J64" s="202">
        <f>H64-I64</f>
        <v>0</v>
      </c>
      <c r="K64" s="203"/>
      <c r="L64" s="201"/>
      <c r="M64" s="202">
        <f>K64-L64</f>
        <v>0</v>
      </c>
      <c r="N64" s="203">
        <v>1114300</v>
      </c>
      <c r="O64" s="201"/>
      <c r="P64" s="202">
        <f>N64-O64</f>
        <v>1114300</v>
      </c>
      <c r="Q64" s="203">
        <f aca="true" t="shared" si="24" ref="Q64:R66">B64+H64+K64+N64</f>
        <v>1114300</v>
      </c>
      <c r="R64" s="201">
        <f t="shared" si="24"/>
        <v>0</v>
      </c>
      <c r="S64" s="202">
        <f>Q64-R64</f>
        <v>1114300</v>
      </c>
      <c r="T64" s="204">
        <f t="shared" si="2"/>
        <v>0</v>
      </c>
      <c r="U64" s="204"/>
      <c r="V64" s="204"/>
    </row>
    <row r="65" spans="1:22" ht="16.5">
      <c r="A65" s="152" t="s">
        <v>109</v>
      </c>
      <c r="B65" s="200"/>
      <c r="C65" s="201"/>
      <c r="D65" s="202">
        <f>B65-C65</f>
        <v>0</v>
      </c>
      <c r="E65" s="203"/>
      <c r="F65" s="201"/>
      <c r="G65" s="202"/>
      <c r="H65" s="203"/>
      <c r="I65" s="201"/>
      <c r="J65" s="202">
        <f>H65-I65</f>
        <v>0</v>
      </c>
      <c r="K65" s="203"/>
      <c r="L65" s="201"/>
      <c r="M65" s="202">
        <f>K65-L65</f>
        <v>0</v>
      </c>
      <c r="N65" s="203">
        <v>1791000</v>
      </c>
      <c r="O65" s="201"/>
      <c r="P65" s="202">
        <f>N65-O65</f>
        <v>1791000</v>
      </c>
      <c r="Q65" s="203">
        <f t="shared" si="24"/>
        <v>1791000</v>
      </c>
      <c r="R65" s="201">
        <f t="shared" si="24"/>
        <v>0</v>
      </c>
      <c r="S65" s="202">
        <f>Q65-R65</f>
        <v>1791000</v>
      </c>
      <c r="T65" s="204">
        <f t="shared" si="2"/>
        <v>0</v>
      </c>
      <c r="U65" s="204"/>
      <c r="V65" s="204"/>
    </row>
    <row r="66" spans="1:22" ht="16.5">
      <c r="A66" s="155" t="s">
        <v>23</v>
      </c>
      <c r="B66" s="206">
        <v>2087899.64</v>
      </c>
      <c r="C66" s="207"/>
      <c r="D66" s="208">
        <f>B66-C66</f>
        <v>2087899.64</v>
      </c>
      <c r="E66" s="209"/>
      <c r="F66" s="207"/>
      <c r="G66" s="208"/>
      <c r="H66" s="237">
        <v>1804638.71</v>
      </c>
      <c r="I66" s="238"/>
      <c r="J66" s="239">
        <f>H66-I66</f>
        <v>1804638.71</v>
      </c>
      <c r="K66" s="209"/>
      <c r="L66" s="207"/>
      <c r="M66" s="208">
        <f>K66-L66</f>
        <v>0</v>
      </c>
      <c r="N66" s="209"/>
      <c r="O66" s="207"/>
      <c r="P66" s="208">
        <f>N66-O66</f>
        <v>0</v>
      </c>
      <c r="Q66" s="209">
        <f t="shared" si="24"/>
        <v>3892538.3499999996</v>
      </c>
      <c r="R66" s="207">
        <f t="shared" si="24"/>
        <v>0</v>
      </c>
      <c r="S66" s="208">
        <f>Q66-R66</f>
        <v>3892538.3499999996</v>
      </c>
      <c r="T66" s="210">
        <f t="shared" si="2"/>
        <v>0</v>
      </c>
      <c r="U66" s="210"/>
      <c r="V66" s="210"/>
    </row>
    <row r="67" spans="1:22" ht="37.5" customHeight="1">
      <c r="A67" s="160" t="s">
        <v>88</v>
      </c>
      <c r="B67" s="230">
        <f>SUM(B68:B69)</f>
        <v>517499</v>
      </c>
      <c r="C67" s="196">
        <f aca="true" t="shared" si="25" ref="C67:S67">SUM(C68:C69)</f>
        <v>0</v>
      </c>
      <c r="D67" s="197">
        <f t="shared" si="25"/>
        <v>517499</v>
      </c>
      <c r="E67" s="198">
        <f t="shared" si="25"/>
        <v>0</v>
      </c>
      <c r="F67" s="196">
        <f t="shared" si="25"/>
        <v>0</v>
      </c>
      <c r="G67" s="197">
        <f t="shared" si="25"/>
        <v>0</v>
      </c>
      <c r="H67" s="198">
        <f t="shared" si="25"/>
        <v>0</v>
      </c>
      <c r="I67" s="196">
        <f t="shared" si="25"/>
        <v>0</v>
      </c>
      <c r="J67" s="197">
        <f t="shared" si="25"/>
        <v>0</v>
      </c>
      <c r="K67" s="198">
        <f t="shared" si="25"/>
        <v>7000000</v>
      </c>
      <c r="L67" s="196">
        <f t="shared" si="25"/>
        <v>0</v>
      </c>
      <c r="M67" s="197">
        <f t="shared" si="25"/>
        <v>7000000</v>
      </c>
      <c r="N67" s="198">
        <f t="shared" si="25"/>
        <v>0</v>
      </c>
      <c r="O67" s="196">
        <f t="shared" si="25"/>
        <v>0</v>
      </c>
      <c r="P67" s="197">
        <f t="shared" si="25"/>
        <v>0</v>
      </c>
      <c r="Q67" s="198">
        <f>B67+H67+K67+N67</f>
        <v>7517499</v>
      </c>
      <c r="R67" s="196">
        <f t="shared" si="25"/>
        <v>0</v>
      </c>
      <c r="S67" s="197">
        <f t="shared" si="25"/>
        <v>7517499</v>
      </c>
      <c r="T67" s="199">
        <f t="shared" si="2"/>
        <v>0</v>
      </c>
      <c r="U67" s="199"/>
      <c r="V67" s="199"/>
    </row>
    <row r="68" spans="1:22" ht="33">
      <c r="A68" s="152" t="s">
        <v>13</v>
      </c>
      <c r="B68" s="200">
        <v>400199</v>
      </c>
      <c r="C68" s="201"/>
      <c r="D68" s="202">
        <f>B68-C68</f>
        <v>400199</v>
      </c>
      <c r="E68" s="203"/>
      <c r="F68" s="201"/>
      <c r="G68" s="202"/>
      <c r="H68" s="203"/>
      <c r="I68" s="201"/>
      <c r="J68" s="202">
        <f>H68-I68</f>
        <v>0</v>
      </c>
      <c r="K68" s="203">
        <v>7000000</v>
      </c>
      <c r="L68" s="201"/>
      <c r="M68" s="202">
        <f>K68-L68</f>
        <v>7000000</v>
      </c>
      <c r="N68" s="203"/>
      <c r="O68" s="201"/>
      <c r="P68" s="202">
        <f>N68-O68</f>
        <v>0</v>
      </c>
      <c r="Q68" s="226">
        <f>B68+H68+K68+N68</f>
        <v>7400199</v>
      </c>
      <c r="R68" s="201">
        <f>C68+I68+L68+O68</f>
        <v>0</v>
      </c>
      <c r="S68" s="231">
        <f>Q68-R68</f>
        <v>7400199</v>
      </c>
      <c r="T68" s="204">
        <f t="shared" si="2"/>
        <v>0</v>
      </c>
      <c r="U68" s="204"/>
      <c r="V68" s="204"/>
    </row>
    <row r="69" spans="1:22" ht="16.5">
      <c r="A69" s="155" t="s">
        <v>23</v>
      </c>
      <c r="B69" s="206">
        <f>117300</f>
        <v>117300</v>
      </c>
      <c r="C69" s="207"/>
      <c r="D69" s="202">
        <f>B69-C69</f>
        <v>117300</v>
      </c>
      <c r="E69" s="203"/>
      <c r="F69" s="201"/>
      <c r="G69" s="202"/>
      <c r="H69" s="209"/>
      <c r="I69" s="207"/>
      <c r="J69" s="208">
        <f>H69-I69</f>
        <v>0</v>
      </c>
      <c r="K69" s="209"/>
      <c r="L69" s="207"/>
      <c r="M69" s="208">
        <f>K69-L69</f>
        <v>0</v>
      </c>
      <c r="N69" s="209"/>
      <c r="O69" s="207"/>
      <c r="P69" s="208">
        <f>N69-O69</f>
        <v>0</v>
      </c>
      <c r="Q69" s="209">
        <f>B69+H69+K69+N69</f>
        <v>117300</v>
      </c>
      <c r="R69" s="207">
        <f>C69+I69+L69+O69</f>
        <v>0</v>
      </c>
      <c r="S69" s="208">
        <f>Q69-R69</f>
        <v>117300</v>
      </c>
      <c r="T69" s="210">
        <f aca="true" t="shared" si="26" ref="T69:T86">R69*100/Q69</f>
        <v>0</v>
      </c>
      <c r="U69" s="210"/>
      <c r="V69" s="210"/>
    </row>
    <row r="70" spans="1:22" ht="18.75">
      <c r="A70" s="160" t="s">
        <v>89</v>
      </c>
      <c r="B70" s="211">
        <f>SUM(B71:B75)</f>
        <v>4361041.58</v>
      </c>
      <c r="C70" s="196">
        <f aca="true" t="shared" si="27" ref="C70:S70">SUM(C71:C75)</f>
        <v>0</v>
      </c>
      <c r="D70" s="197">
        <f t="shared" si="27"/>
        <v>4361041.58</v>
      </c>
      <c r="E70" s="198">
        <f t="shared" si="27"/>
        <v>0</v>
      </c>
      <c r="F70" s="196">
        <f t="shared" si="27"/>
        <v>0</v>
      </c>
      <c r="G70" s="197">
        <f t="shared" si="27"/>
        <v>0</v>
      </c>
      <c r="H70" s="198">
        <f t="shared" si="27"/>
        <v>0</v>
      </c>
      <c r="I70" s="196">
        <f t="shared" si="27"/>
        <v>0</v>
      </c>
      <c r="J70" s="197">
        <f t="shared" si="27"/>
        <v>0</v>
      </c>
      <c r="K70" s="198">
        <f t="shared" si="27"/>
        <v>0</v>
      </c>
      <c r="L70" s="196">
        <f t="shared" si="27"/>
        <v>0</v>
      </c>
      <c r="M70" s="197">
        <f t="shared" si="27"/>
        <v>0</v>
      </c>
      <c r="N70" s="198">
        <f t="shared" si="27"/>
        <v>353000</v>
      </c>
      <c r="O70" s="196">
        <f t="shared" si="27"/>
        <v>0</v>
      </c>
      <c r="P70" s="197">
        <f t="shared" si="27"/>
        <v>353000</v>
      </c>
      <c r="Q70" s="198">
        <f t="shared" si="27"/>
        <v>4714041.58</v>
      </c>
      <c r="R70" s="196">
        <f t="shared" si="27"/>
        <v>0</v>
      </c>
      <c r="S70" s="197">
        <f t="shared" si="27"/>
        <v>4714041.58</v>
      </c>
      <c r="T70" s="199">
        <f t="shared" si="26"/>
        <v>0</v>
      </c>
      <c r="U70" s="199"/>
      <c r="V70" s="199"/>
    </row>
    <row r="71" spans="1:22" ht="20.25" customHeight="1">
      <c r="A71" s="152" t="s">
        <v>115</v>
      </c>
      <c r="B71" s="200"/>
      <c r="C71" s="201"/>
      <c r="D71" s="202"/>
      <c r="E71" s="203"/>
      <c r="F71" s="201"/>
      <c r="G71" s="202"/>
      <c r="H71" s="203"/>
      <c r="I71" s="201"/>
      <c r="J71" s="202"/>
      <c r="K71" s="203"/>
      <c r="L71" s="201"/>
      <c r="M71" s="202"/>
      <c r="N71" s="203">
        <v>300000</v>
      </c>
      <c r="O71" s="201"/>
      <c r="P71" s="202">
        <f>N71-O71</f>
        <v>300000</v>
      </c>
      <c r="Q71" s="203">
        <f aca="true" t="shared" si="28" ref="Q71:R75">B71+H71+K71+N71</f>
        <v>300000</v>
      </c>
      <c r="R71" s="201">
        <f t="shared" si="28"/>
        <v>0</v>
      </c>
      <c r="S71" s="202">
        <f>Q71-R71</f>
        <v>300000</v>
      </c>
      <c r="T71" s="204">
        <f t="shared" si="26"/>
        <v>0</v>
      </c>
      <c r="U71" s="204"/>
      <c r="V71" s="204"/>
    </row>
    <row r="72" spans="1:22" ht="16.5">
      <c r="A72" s="152" t="s">
        <v>109</v>
      </c>
      <c r="B72" s="200"/>
      <c r="C72" s="201"/>
      <c r="D72" s="202"/>
      <c r="E72" s="203"/>
      <c r="F72" s="201"/>
      <c r="G72" s="202"/>
      <c r="H72" s="203"/>
      <c r="I72" s="201"/>
      <c r="J72" s="202"/>
      <c r="K72" s="203"/>
      <c r="L72" s="201"/>
      <c r="M72" s="202"/>
      <c r="N72" s="203">
        <v>53000</v>
      </c>
      <c r="O72" s="201"/>
      <c r="P72" s="202">
        <f>N72-O72</f>
        <v>53000</v>
      </c>
      <c r="Q72" s="203">
        <f t="shared" si="28"/>
        <v>53000</v>
      </c>
      <c r="R72" s="201">
        <f t="shared" si="28"/>
        <v>0</v>
      </c>
      <c r="S72" s="202">
        <f>Q72-R72</f>
        <v>53000</v>
      </c>
      <c r="T72" s="204">
        <f t="shared" si="26"/>
        <v>0</v>
      </c>
      <c r="U72" s="204"/>
      <c r="V72" s="204"/>
    </row>
    <row r="73" spans="1:22" ht="33">
      <c r="A73" s="152" t="s">
        <v>13</v>
      </c>
      <c r="B73" s="200">
        <v>2757099.98</v>
      </c>
      <c r="C73" s="201"/>
      <c r="D73" s="202">
        <f>B73-C73</f>
        <v>2757099.98</v>
      </c>
      <c r="E73" s="203"/>
      <c r="F73" s="201"/>
      <c r="G73" s="202"/>
      <c r="H73" s="203"/>
      <c r="I73" s="201"/>
      <c r="J73" s="202"/>
      <c r="K73" s="203"/>
      <c r="L73" s="201"/>
      <c r="M73" s="202"/>
      <c r="N73" s="203"/>
      <c r="O73" s="201"/>
      <c r="P73" s="202"/>
      <c r="Q73" s="203">
        <f t="shared" si="28"/>
        <v>2757099.98</v>
      </c>
      <c r="R73" s="201">
        <f t="shared" si="28"/>
        <v>0</v>
      </c>
      <c r="S73" s="202">
        <f>Q73-R73</f>
        <v>2757099.98</v>
      </c>
      <c r="T73" s="204">
        <f t="shared" si="26"/>
        <v>0</v>
      </c>
      <c r="U73" s="204"/>
      <c r="V73" s="204"/>
    </row>
    <row r="74" spans="1:22" ht="33">
      <c r="A74" s="152" t="s">
        <v>5</v>
      </c>
      <c r="B74" s="200">
        <v>859043.55</v>
      </c>
      <c r="C74" s="201"/>
      <c r="D74" s="202">
        <f>B74-C74</f>
        <v>859043.55</v>
      </c>
      <c r="E74" s="203"/>
      <c r="F74" s="201"/>
      <c r="G74" s="202"/>
      <c r="H74" s="203"/>
      <c r="I74" s="201"/>
      <c r="J74" s="202"/>
      <c r="K74" s="203"/>
      <c r="L74" s="201"/>
      <c r="M74" s="202"/>
      <c r="N74" s="203"/>
      <c r="O74" s="201"/>
      <c r="P74" s="202"/>
      <c r="Q74" s="203">
        <f t="shared" si="28"/>
        <v>859043.55</v>
      </c>
      <c r="R74" s="201">
        <f t="shared" si="28"/>
        <v>0</v>
      </c>
      <c r="S74" s="202">
        <f>Q74-R74</f>
        <v>859043.55</v>
      </c>
      <c r="T74" s="204">
        <f t="shared" si="26"/>
        <v>0</v>
      </c>
      <c r="U74" s="204"/>
      <c r="V74" s="204"/>
    </row>
    <row r="75" spans="1:22" ht="16.5">
      <c r="A75" s="155" t="s">
        <v>23</v>
      </c>
      <c r="B75" s="206">
        <v>744898.05</v>
      </c>
      <c r="C75" s="207"/>
      <c r="D75" s="202">
        <f>B75-C75</f>
        <v>744898.05</v>
      </c>
      <c r="E75" s="203"/>
      <c r="F75" s="201"/>
      <c r="G75" s="202"/>
      <c r="H75" s="209"/>
      <c r="I75" s="207"/>
      <c r="J75" s="208"/>
      <c r="K75" s="209"/>
      <c r="L75" s="207"/>
      <c r="M75" s="208"/>
      <c r="N75" s="209"/>
      <c r="O75" s="207"/>
      <c r="P75" s="208"/>
      <c r="Q75" s="209">
        <f t="shared" si="28"/>
        <v>744898.05</v>
      </c>
      <c r="R75" s="207">
        <f t="shared" si="28"/>
        <v>0</v>
      </c>
      <c r="S75" s="208">
        <f>Q75-R75</f>
        <v>744898.05</v>
      </c>
      <c r="T75" s="210">
        <f t="shared" si="26"/>
        <v>0</v>
      </c>
      <c r="U75" s="210"/>
      <c r="V75" s="210"/>
    </row>
    <row r="76" spans="1:22" ht="18.75">
      <c r="A76" s="160" t="s">
        <v>7</v>
      </c>
      <c r="B76" s="211">
        <f>SUM(B77:B83)</f>
        <v>33380697.230000004</v>
      </c>
      <c r="C76" s="196">
        <f aca="true" t="shared" si="29" ref="C76:S76">SUM(C77:C83)</f>
        <v>0</v>
      </c>
      <c r="D76" s="197">
        <f t="shared" si="29"/>
        <v>33380697.230000004</v>
      </c>
      <c r="E76" s="198">
        <f t="shared" si="29"/>
        <v>228144388.98000002</v>
      </c>
      <c r="F76" s="196">
        <f t="shared" si="29"/>
        <v>0</v>
      </c>
      <c r="G76" s="197">
        <f t="shared" si="29"/>
        <v>228144388.98000002</v>
      </c>
      <c r="H76" s="198">
        <f t="shared" si="29"/>
        <v>402720</v>
      </c>
      <c r="I76" s="196">
        <f t="shared" si="29"/>
        <v>0</v>
      </c>
      <c r="J76" s="197">
        <f t="shared" si="29"/>
        <v>402720</v>
      </c>
      <c r="K76" s="198">
        <f t="shared" si="29"/>
        <v>58348900.769999996</v>
      </c>
      <c r="L76" s="196">
        <f t="shared" si="29"/>
        <v>0</v>
      </c>
      <c r="M76" s="197">
        <f t="shared" si="29"/>
        <v>58348900.769999996</v>
      </c>
      <c r="N76" s="198">
        <f t="shared" si="29"/>
        <v>214680900</v>
      </c>
      <c r="O76" s="196">
        <f t="shared" si="29"/>
        <v>0</v>
      </c>
      <c r="P76" s="197">
        <f t="shared" si="29"/>
        <v>214680900</v>
      </c>
      <c r="Q76" s="198">
        <f t="shared" si="29"/>
        <v>534957606.98</v>
      </c>
      <c r="R76" s="196">
        <f t="shared" si="29"/>
        <v>0</v>
      </c>
      <c r="S76" s="197">
        <f t="shared" si="29"/>
        <v>534957606.98</v>
      </c>
      <c r="T76" s="199">
        <f t="shared" si="26"/>
        <v>0</v>
      </c>
      <c r="U76" s="199"/>
      <c r="V76" s="199"/>
    </row>
    <row r="77" spans="1:22" ht="33">
      <c r="A77" s="152" t="s">
        <v>116</v>
      </c>
      <c r="B77" s="200"/>
      <c r="C77" s="201"/>
      <c r="D77" s="202"/>
      <c r="E77" s="203"/>
      <c r="F77" s="201"/>
      <c r="G77" s="202"/>
      <c r="H77" s="203"/>
      <c r="I77" s="201"/>
      <c r="J77" s="202"/>
      <c r="K77" s="203"/>
      <c r="L77" s="201"/>
      <c r="M77" s="202"/>
      <c r="N77" s="203">
        <v>6136200</v>
      </c>
      <c r="O77" s="201"/>
      <c r="P77" s="202">
        <f aca="true" t="shared" si="30" ref="P77:P83">N77-O77</f>
        <v>6136200</v>
      </c>
      <c r="Q77" s="203">
        <f>B77+H77+K77+N77+E77</f>
        <v>6136200</v>
      </c>
      <c r="R77" s="201">
        <f>C77+I77+L77+O77+F77</f>
        <v>0</v>
      </c>
      <c r="S77" s="202">
        <f>Q77-R77</f>
        <v>6136200</v>
      </c>
      <c r="T77" s="204">
        <f t="shared" si="26"/>
        <v>0</v>
      </c>
      <c r="U77" s="204"/>
      <c r="V77" s="204"/>
    </row>
    <row r="78" spans="1:22" ht="33">
      <c r="A78" s="152" t="s">
        <v>119</v>
      </c>
      <c r="B78" s="200"/>
      <c r="C78" s="201"/>
      <c r="D78" s="202"/>
      <c r="E78" s="203"/>
      <c r="F78" s="201"/>
      <c r="G78" s="202"/>
      <c r="H78" s="203"/>
      <c r="I78" s="201"/>
      <c r="J78" s="202"/>
      <c r="K78" s="203"/>
      <c r="L78" s="201"/>
      <c r="M78" s="202"/>
      <c r="N78" s="203">
        <v>3521000</v>
      </c>
      <c r="O78" s="201"/>
      <c r="P78" s="202">
        <f t="shared" si="30"/>
        <v>3521000</v>
      </c>
      <c r="Q78" s="205">
        <f aca="true" t="shared" si="31" ref="Q78:R83">B78+H78+K78+N78+E78</f>
        <v>3521000</v>
      </c>
      <c r="R78" s="201">
        <f t="shared" si="31"/>
        <v>0</v>
      </c>
      <c r="S78" s="202">
        <f aca="true" t="shared" si="32" ref="S78:S83">Q78-R78</f>
        <v>3521000</v>
      </c>
      <c r="T78" s="204">
        <f t="shared" si="26"/>
        <v>0</v>
      </c>
      <c r="U78" s="204"/>
      <c r="V78" s="204"/>
    </row>
    <row r="79" spans="1:22" ht="16.5">
      <c r="A79" s="152" t="s">
        <v>115</v>
      </c>
      <c r="B79" s="200"/>
      <c r="C79" s="201"/>
      <c r="D79" s="202"/>
      <c r="E79" s="203"/>
      <c r="F79" s="201"/>
      <c r="G79" s="202"/>
      <c r="H79" s="203"/>
      <c r="I79" s="201"/>
      <c r="J79" s="202"/>
      <c r="K79" s="203"/>
      <c r="L79" s="201"/>
      <c r="M79" s="202"/>
      <c r="N79" s="203">
        <v>1846100</v>
      </c>
      <c r="O79" s="201"/>
      <c r="P79" s="202">
        <f t="shared" si="30"/>
        <v>1846100</v>
      </c>
      <c r="Q79" s="205">
        <f t="shared" si="31"/>
        <v>1846100</v>
      </c>
      <c r="R79" s="201">
        <f t="shared" si="31"/>
        <v>0</v>
      </c>
      <c r="S79" s="202">
        <f t="shared" si="32"/>
        <v>1846100</v>
      </c>
      <c r="T79" s="204">
        <f t="shared" si="26"/>
        <v>0</v>
      </c>
      <c r="U79" s="204"/>
      <c r="V79" s="204"/>
    </row>
    <row r="80" spans="1:22" ht="16.5">
      <c r="A80" s="152" t="s">
        <v>109</v>
      </c>
      <c r="B80" s="200"/>
      <c r="C80" s="201"/>
      <c r="D80" s="202"/>
      <c r="E80" s="203"/>
      <c r="F80" s="201"/>
      <c r="G80" s="202"/>
      <c r="H80" s="203"/>
      <c r="I80" s="201"/>
      <c r="J80" s="202"/>
      <c r="K80" s="203"/>
      <c r="L80" s="201"/>
      <c r="M80" s="202"/>
      <c r="N80" s="203">
        <f>2106600-150000</f>
        <v>1956600</v>
      </c>
      <c r="O80" s="201"/>
      <c r="P80" s="202">
        <f t="shared" si="30"/>
        <v>1956600</v>
      </c>
      <c r="Q80" s="205">
        <f t="shared" si="31"/>
        <v>1956600</v>
      </c>
      <c r="R80" s="201">
        <f t="shared" si="31"/>
        <v>0</v>
      </c>
      <c r="S80" s="202">
        <f t="shared" si="32"/>
        <v>1956600</v>
      </c>
      <c r="T80" s="204">
        <f t="shared" si="26"/>
        <v>0</v>
      </c>
      <c r="U80" s="204"/>
      <c r="V80" s="204"/>
    </row>
    <row r="81" spans="1:22" ht="33">
      <c r="A81" s="152" t="s">
        <v>13</v>
      </c>
      <c r="B81" s="200">
        <f>13191300+375000+28700-549100-25188.56</f>
        <v>13020711.44</v>
      </c>
      <c r="C81" s="201"/>
      <c r="D81" s="202">
        <f>B81-C81</f>
        <v>13020711.44</v>
      </c>
      <c r="E81" s="203">
        <f>131195100+8046359.32+1158946.12</f>
        <v>140400405.44</v>
      </c>
      <c r="F81" s="201"/>
      <c r="G81" s="202">
        <f>E81-F81</f>
        <v>140400405.44</v>
      </c>
      <c r="H81" s="203">
        <v>162550</v>
      </c>
      <c r="I81" s="201"/>
      <c r="J81" s="202">
        <f>H81-I81</f>
        <v>162550</v>
      </c>
      <c r="K81" s="203">
        <f>96972500-375000-81068121.23</f>
        <v>15529378.769999996</v>
      </c>
      <c r="L81" s="201"/>
      <c r="M81" s="202">
        <f>K81-L81</f>
        <v>15529378.769999996</v>
      </c>
      <c r="N81" s="203">
        <v>92586000</v>
      </c>
      <c r="O81" s="201"/>
      <c r="P81" s="202">
        <f t="shared" si="30"/>
        <v>92586000</v>
      </c>
      <c r="Q81" s="203">
        <f t="shared" si="31"/>
        <v>261699045.64999998</v>
      </c>
      <c r="R81" s="201">
        <f t="shared" si="31"/>
        <v>0</v>
      </c>
      <c r="S81" s="202">
        <f t="shared" si="32"/>
        <v>261699045.64999998</v>
      </c>
      <c r="T81" s="204">
        <f t="shared" si="26"/>
        <v>0</v>
      </c>
      <c r="U81" s="204"/>
      <c r="V81" s="204"/>
    </row>
    <row r="82" spans="1:22" ht="33">
      <c r="A82" s="152" t="s">
        <v>5</v>
      </c>
      <c r="B82" s="200">
        <f>2879600+2793878+549100+2800300+58.05</f>
        <v>9022936.05</v>
      </c>
      <c r="C82" s="201"/>
      <c r="D82" s="202">
        <f>B82-C82</f>
        <v>9022936.05</v>
      </c>
      <c r="E82" s="203">
        <f>41604500+1258779.18+598720</f>
        <v>43461999.18</v>
      </c>
      <c r="F82" s="201"/>
      <c r="G82" s="202">
        <f>E82-F82</f>
        <v>43461999.18</v>
      </c>
      <c r="H82" s="203">
        <v>0</v>
      </c>
      <c r="I82" s="201"/>
      <c r="J82" s="202">
        <f>H82-I82</f>
        <v>0</v>
      </c>
      <c r="K82" s="203">
        <f>49697400-2793878-4084000</f>
        <v>42819522</v>
      </c>
      <c r="L82" s="201"/>
      <c r="M82" s="202">
        <f>K82-L82</f>
        <v>42819522</v>
      </c>
      <c r="N82" s="203">
        <v>42206900</v>
      </c>
      <c r="O82" s="201"/>
      <c r="P82" s="202">
        <f t="shared" si="30"/>
        <v>42206900</v>
      </c>
      <c r="Q82" s="205">
        <f t="shared" si="31"/>
        <v>137511357.23</v>
      </c>
      <c r="R82" s="201">
        <f t="shared" si="31"/>
        <v>0</v>
      </c>
      <c r="S82" s="202">
        <f t="shared" si="32"/>
        <v>137511357.23</v>
      </c>
      <c r="T82" s="204">
        <f t="shared" si="26"/>
        <v>0</v>
      </c>
      <c r="U82" s="204"/>
      <c r="V82" s="204"/>
    </row>
    <row r="83" spans="1:22" ht="16.5">
      <c r="A83" s="155" t="s">
        <v>23</v>
      </c>
      <c r="B83" s="206">
        <f>14134500-28700-2800300+31549.74</f>
        <v>11337049.74</v>
      </c>
      <c r="C83" s="207"/>
      <c r="D83" s="208">
        <f>B83-C83</f>
        <v>11337049.74</v>
      </c>
      <c r="E83" s="209">
        <f>42842500+1064493.07+374991.29</f>
        <v>44281984.36</v>
      </c>
      <c r="F83" s="207"/>
      <c r="G83" s="208">
        <f>E83-F83</f>
        <v>44281984.36</v>
      </c>
      <c r="H83" s="209">
        <v>240170</v>
      </c>
      <c r="I83" s="207"/>
      <c r="J83" s="208">
        <f>H83-I83</f>
        <v>240170</v>
      </c>
      <c r="K83" s="209"/>
      <c r="L83" s="207"/>
      <c r="M83" s="208"/>
      <c r="N83" s="209">
        <v>66428100</v>
      </c>
      <c r="O83" s="207"/>
      <c r="P83" s="208">
        <f t="shared" si="30"/>
        <v>66428100</v>
      </c>
      <c r="Q83" s="229">
        <f t="shared" si="31"/>
        <v>122287304.1</v>
      </c>
      <c r="R83" s="207">
        <f t="shared" si="31"/>
        <v>0</v>
      </c>
      <c r="S83" s="208">
        <f t="shared" si="32"/>
        <v>122287304.1</v>
      </c>
      <c r="T83" s="210">
        <f t="shared" si="26"/>
        <v>0</v>
      </c>
      <c r="U83" s="210"/>
      <c r="V83" s="210"/>
    </row>
    <row r="84" spans="1:22" ht="18.75">
      <c r="A84" s="160" t="s">
        <v>53</v>
      </c>
      <c r="B84" s="211">
        <f>B85</f>
        <v>85765</v>
      </c>
      <c r="C84" s="196">
        <f aca="true" t="shared" si="33" ref="C84:S84">C85</f>
        <v>0</v>
      </c>
      <c r="D84" s="197">
        <f t="shared" si="33"/>
        <v>85765</v>
      </c>
      <c r="E84" s="198">
        <f t="shared" si="33"/>
        <v>0</v>
      </c>
      <c r="F84" s="196">
        <f t="shared" si="33"/>
        <v>0</v>
      </c>
      <c r="G84" s="197">
        <f t="shared" si="33"/>
        <v>0</v>
      </c>
      <c r="H84" s="198">
        <f t="shared" si="33"/>
        <v>0</v>
      </c>
      <c r="I84" s="196">
        <f t="shared" si="33"/>
        <v>0</v>
      </c>
      <c r="J84" s="197">
        <f t="shared" si="33"/>
        <v>0</v>
      </c>
      <c r="K84" s="198">
        <f t="shared" si="33"/>
        <v>0</v>
      </c>
      <c r="L84" s="196">
        <f t="shared" si="33"/>
        <v>0</v>
      </c>
      <c r="M84" s="197">
        <f t="shared" si="33"/>
        <v>0</v>
      </c>
      <c r="N84" s="198">
        <f t="shared" si="33"/>
        <v>0</v>
      </c>
      <c r="O84" s="196">
        <f t="shared" si="33"/>
        <v>0</v>
      </c>
      <c r="P84" s="197">
        <f t="shared" si="33"/>
        <v>0</v>
      </c>
      <c r="Q84" s="198">
        <f t="shared" si="33"/>
        <v>85765</v>
      </c>
      <c r="R84" s="196">
        <f t="shared" si="33"/>
        <v>0</v>
      </c>
      <c r="S84" s="197">
        <f t="shared" si="33"/>
        <v>85765</v>
      </c>
      <c r="T84" s="199">
        <f t="shared" si="26"/>
        <v>0</v>
      </c>
      <c r="U84" s="199"/>
      <c r="V84" s="199"/>
    </row>
    <row r="85" spans="1:22" ht="16.5">
      <c r="A85" s="155" t="s">
        <v>23</v>
      </c>
      <c r="B85" s="206">
        <v>85765</v>
      </c>
      <c r="C85" s="207"/>
      <c r="D85" s="208">
        <f>B85-C85</f>
        <v>85765</v>
      </c>
      <c r="E85" s="209"/>
      <c r="F85" s="207"/>
      <c r="G85" s="208"/>
      <c r="H85" s="209"/>
      <c r="I85" s="207"/>
      <c r="J85" s="208"/>
      <c r="K85" s="209"/>
      <c r="L85" s="207"/>
      <c r="M85" s="208"/>
      <c r="N85" s="209"/>
      <c r="O85" s="207"/>
      <c r="P85" s="208"/>
      <c r="Q85" s="209">
        <f>B85+H85+K85+N85</f>
        <v>85765</v>
      </c>
      <c r="R85" s="207">
        <f>C85+I85+L85+O85</f>
        <v>0</v>
      </c>
      <c r="S85" s="208">
        <f>Q85-R85</f>
        <v>85765</v>
      </c>
      <c r="T85" s="210">
        <f t="shared" si="26"/>
        <v>0</v>
      </c>
      <c r="U85" s="210"/>
      <c r="V85" s="210"/>
    </row>
    <row r="86" spans="1:22" ht="16.5">
      <c r="A86" s="162" t="s">
        <v>21</v>
      </c>
      <c r="B86" s="232">
        <f>B4+B10+B14+B19+B25+B30+B33+B37+B47+B53+B59+B63+B67+B70+B76+B84</f>
        <v>81820688</v>
      </c>
      <c r="C86" s="232">
        <f aca="true" t="shared" si="34" ref="C86:S86">C4+C10+C14+C19+C25+C30+C33+C37+C47+C53+C59+C63+C67+C70+C76+C84</f>
        <v>0</v>
      </c>
      <c r="D86" s="232">
        <f t="shared" si="34"/>
        <v>81820688</v>
      </c>
      <c r="E86" s="232">
        <f t="shared" si="34"/>
        <v>228144388.98000002</v>
      </c>
      <c r="F86" s="232">
        <f t="shared" si="34"/>
        <v>0</v>
      </c>
      <c r="G86" s="232">
        <f t="shared" si="34"/>
        <v>228144388.98000002</v>
      </c>
      <c r="H86" s="232">
        <f t="shared" si="34"/>
        <v>9543442.59</v>
      </c>
      <c r="I86" s="232">
        <f t="shared" si="34"/>
        <v>0</v>
      </c>
      <c r="J86" s="232">
        <f t="shared" si="34"/>
        <v>9543442.59</v>
      </c>
      <c r="K86" s="232">
        <f t="shared" si="34"/>
        <v>150067590.76999998</v>
      </c>
      <c r="L86" s="232">
        <f t="shared" si="34"/>
        <v>0</v>
      </c>
      <c r="M86" s="232">
        <f t="shared" si="34"/>
        <v>150067590.76999998</v>
      </c>
      <c r="N86" s="232">
        <f t="shared" si="34"/>
        <v>339376300</v>
      </c>
      <c r="O86" s="232">
        <f t="shared" si="34"/>
        <v>0</v>
      </c>
      <c r="P86" s="232">
        <f t="shared" si="34"/>
        <v>339376300</v>
      </c>
      <c r="Q86" s="232">
        <f t="shared" si="34"/>
        <v>808952410.3399999</v>
      </c>
      <c r="R86" s="232">
        <f t="shared" si="34"/>
        <v>0</v>
      </c>
      <c r="S86" s="232">
        <f t="shared" si="34"/>
        <v>808952410.3399999</v>
      </c>
      <c r="T86" s="233">
        <f t="shared" si="26"/>
        <v>0</v>
      </c>
      <c r="U86" s="233">
        <f>SUM(U4:U85)</f>
        <v>0</v>
      </c>
      <c r="V86" s="233">
        <f>SUM(V4:V85)</f>
        <v>0</v>
      </c>
    </row>
    <row r="87" spans="17:22" ht="16.5">
      <c r="Q87" s="234" t="s">
        <v>137</v>
      </c>
      <c r="R87" s="234" t="s">
        <v>136</v>
      </c>
      <c r="S87" s="167" t="s">
        <v>38</v>
      </c>
      <c r="T87" s="180" t="s">
        <v>51</v>
      </c>
      <c r="U87" s="235" t="s">
        <v>139</v>
      </c>
      <c r="V87" s="235"/>
    </row>
    <row r="88" spans="2:22" ht="16.5">
      <c r="B88" s="240"/>
      <c r="C88" s="240"/>
      <c r="D88" s="240"/>
      <c r="E88" s="240"/>
      <c r="F88" s="240"/>
      <c r="G88" s="240"/>
      <c r="H88" s="240"/>
      <c r="Q88" s="180"/>
      <c r="R88" s="180"/>
      <c r="T88" s="180"/>
      <c r="U88" s="180">
        <f>U86</f>
        <v>0</v>
      </c>
      <c r="V88" s="180"/>
    </row>
    <row r="89" spans="2:22" ht="16.5">
      <c r="B89" s="240"/>
      <c r="C89" s="241"/>
      <c r="D89" s="241"/>
      <c r="E89" s="241"/>
      <c r="F89" s="241"/>
      <c r="G89" s="241"/>
      <c r="H89" s="240"/>
      <c r="Q89" s="180"/>
      <c r="R89" s="180"/>
      <c r="T89" s="180"/>
      <c r="U89" s="180"/>
      <c r="V89" s="180"/>
    </row>
    <row r="90" spans="2:22" ht="16.5">
      <c r="B90" s="240"/>
      <c r="C90" s="240"/>
      <c r="D90" s="240"/>
      <c r="E90" s="240"/>
      <c r="F90" s="240"/>
      <c r="G90" s="183"/>
      <c r="H90" s="240"/>
      <c r="Q90" s="180"/>
      <c r="R90" s="180"/>
      <c r="T90" s="180"/>
      <c r="U90" s="180"/>
      <c r="V90" s="180"/>
    </row>
    <row r="91" spans="2:22" ht="16.5">
      <c r="B91" s="240"/>
      <c r="C91" s="240"/>
      <c r="D91" s="240"/>
      <c r="E91" s="240"/>
      <c r="F91" s="240"/>
      <c r="G91" s="183"/>
      <c r="H91" s="240"/>
      <c r="U91" s="180"/>
      <c r="V91" s="180"/>
    </row>
    <row r="92" spans="2:8" ht="16.5">
      <c r="B92" s="240"/>
      <c r="C92" s="240"/>
      <c r="D92" s="242"/>
      <c r="E92" s="240"/>
      <c r="F92" s="240"/>
      <c r="G92" s="183"/>
      <c r="H92" s="240"/>
    </row>
    <row r="93" spans="2:8" ht="16.5">
      <c r="B93" s="240"/>
      <c r="C93" s="240"/>
      <c r="D93" s="240"/>
      <c r="E93" s="240"/>
      <c r="F93" s="240"/>
      <c r="G93" s="183"/>
      <c r="H93" s="240"/>
    </row>
    <row r="94" spans="2:8" ht="16.5">
      <c r="B94" s="240"/>
      <c r="C94" s="240"/>
      <c r="D94" s="240"/>
      <c r="E94" s="240"/>
      <c r="F94" s="240"/>
      <c r="G94" s="240"/>
      <c r="H94" s="240"/>
    </row>
    <row r="95" spans="2:8" ht="16.5">
      <c r="B95" s="240"/>
      <c r="C95" s="241"/>
      <c r="D95" s="241"/>
      <c r="E95" s="241"/>
      <c r="F95" s="241"/>
      <c r="G95" s="241"/>
      <c r="H95" s="240"/>
    </row>
    <row r="96" spans="2:8" ht="16.5">
      <c r="B96" s="240"/>
      <c r="C96" s="240"/>
      <c r="D96" s="240"/>
      <c r="E96" s="240"/>
      <c r="F96" s="240"/>
      <c r="G96" s="183"/>
      <c r="H96" s="240"/>
    </row>
    <row r="97" spans="2:8" ht="16.5">
      <c r="B97" s="240"/>
      <c r="C97" s="240"/>
      <c r="D97" s="240"/>
      <c r="E97" s="240"/>
      <c r="F97" s="240"/>
      <c r="G97" s="183"/>
      <c r="H97" s="240"/>
    </row>
    <row r="98" spans="2:8" ht="16.5">
      <c r="B98" s="240"/>
      <c r="C98" s="240"/>
      <c r="D98" s="242"/>
      <c r="E98" s="240"/>
      <c r="F98" s="240"/>
      <c r="G98" s="183"/>
      <c r="H98" s="240"/>
    </row>
    <row r="99" spans="2:8" ht="16.5">
      <c r="B99" s="240"/>
      <c r="C99" s="243"/>
      <c r="D99" s="243"/>
      <c r="E99" s="243"/>
      <c r="F99" s="243"/>
      <c r="G99" s="244"/>
      <c r="H99" s="240"/>
    </row>
    <row r="100" spans="2:8" ht="16.5">
      <c r="B100" s="240"/>
      <c r="C100" s="240"/>
      <c r="D100" s="240"/>
      <c r="E100" s="240"/>
      <c r="F100" s="240"/>
      <c r="G100" s="240"/>
      <c r="H100" s="240"/>
    </row>
    <row r="101" spans="2:8" ht="16.5">
      <c r="B101" s="243"/>
      <c r="C101" s="245"/>
      <c r="D101" s="183"/>
      <c r="E101" s="240"/>
      <c r="F101" s="240"/>
      <c r="G101" s="240"/>
      <c r="H101" s="240"/>
    </row>
    <row r="102" spans="2:8" ht="16.5">
      <c r="B102" s="243"/>
      <c r="C102" s="245"/>
      <c r="D102" s="183"/>
      <c r="E102" s="240"/>
      <c r="F102" s="240"/>
      <c r="G102" s="240"/>
      <c r="H102" s="240"/>
    </row>
    <row r="103" spans="1:8" ht="16.5">
      <c r="A103" s="29"/>
      <c r="B103" s="243"/>
      <c r="C103" s="245"/>
      <c r="D103" s="183"/>
      <c r="E103" s="240"/>
      <c r="F103" s="240"/>
      <c r="G103" s="240"/>
      <c r="H103" s="240"/>
    </row>
    <row r="104" spans="1:8" ht="18.75">
      <c r="A104" s="29"/>
      <c r="B104" s="246"/>
      <c r="C104" s="246"/>
      <c r="D104" s="247"/>
      <c r="E104" s="240"/>
      <c r="F104" s="240"/>
      <c r="G104" s="240"/>
      <c r="H104" s="240"/>
    </row>
    <row r="105" spans="1:8" ht="16.5">
      <c r="A105" s="29"/>
      <c r="B105" s="246"/>
      <c r="C105" s="246"/>
      <c r="D105" s="246"/>
      <c r="E105" s="240"/>
      <c r="F105" s="240"/>
      <c r="G105" s="240"/>
      <c r="H105" s="240"/>
    </row>
    <row r="106" spans="2:8" ht="16.5">
      <c r="B106" s="243"/>
      <c r="C106" s="248"/>
      <c r="D106" s="244"/>
      <c r="E106" s="240"/>
      <c r="F106" s="240"/>
      <c r="G106" s="240"/>
      <c r="H106" s="240"/>
    </row>
    <row r="107" spans="1:8" ht="16.5">
      <c r="A107" s="29"/>
      <c r="B107" s="243"/>
      <c r="C107" s="248"/>
      <c r="D107" s="244"/>
      <c r="E107" s="240"/>
      <c r="F107" s="240"/>
      <c r="G107" s="240"/>
      <c r="H107" s="240"/>
    </row>
    <row r="108" spans="1:8" ht="16.5">
      <c r="A108" s="29"/>
      <c r="B108" s="243"/>
      <c r="C108" s="248"/>
      <c r="D108" s="244"/>
      <c r="E108" s="240"/>
      <c r="F108" s="240"/>
      <c r="G108" s="240"/>
      <c r="H108" s="240"/>
    </row>
    <row r="109" spans="1:8" ht="18.75">
      <c r="A109" s="29"/>
      <c r="B109" s="246"/>
      <c r="C109" s="246"/>
      <c r="D109" s="249"/>
      <c r="E109" s="240"/>
      <c r="F109" s="240"/>
      <c r="G109" s="240"/>
      <c r="H109" s="240"/>
    </row>
    <row r="110" spans="2:8" ht="16.5">
      <c r="B110" s="240"/>
      <c r="C110" s="240"/>
      <c r="D110" s="240"/>
      <c r="E110" s="240"/>
      <c r="F110" s="240"/>
      <c r="G110" s="240"/>
      <c r="H110" s="240"/>
    </row>
    <row r="111" spans="2:8" ht="16.5">
      <c r="B111" s="240"/>
      <c r="C111" s="240"/>
      <c r="D111" s="240"/>
      <c r="E111" s="240"/>
      <c r="F111" s="240"/>
      <c r="G111" s="240"/>
      <c r="H111" s="240"/>
    </row>
    <row r="112" spans="2:8" ht="16.5">
      <c r="B112" s="240"/>
      <c r="C112" s="240"/>
      <c r="D112" s="240"/>
      <c r="E112" s="240"/>
      <c r="F112" s="240"/>
      <c r="G112" s="240"/>
      <c r="H112" s="240"/>
    </row>
    <row r="113" spans="2:8" ht="16.5">
      <c r="B113" s="240"/>
      <c r="C113" s="240"/>
      <c r="D113" s="240"/>
      <c r="E113" s="240"/>
      <c r="F113" s="240"/>
      <c r="G113" s="240"/>
      <c r="H113" s="240"/>
    </row>
    <row r="114" spans="2:8" ht="16.5">
      <c r="B114" s="240"/>
      <c r="C114" s="240"/>
      <c r="D114" s="240"/>
      <c r="E114" s="240"/>
      <c r="F114" s="240"/>
      <c r="G114" s="240"/>
      <c r="H114" s="240"/>
    </row>
    <row r="115" spans="2:8" ht="16.5">
      <c r="B115" s="240"/>
      <c r="C115" s="240"/>
      <c r="D115" s="240"/>
      <c r="E115" s="240"/>
      <c r="F115" s="240"/>
      <c r="G115" s="240"/>
      <c r="H115" s="240"/>
    </row>
    <row r="116" spans="2:8" ht="16.5">
      <c r="B116" s="240"/>
      <c r="C116" s="240"/>
      <c r="D116" s="240"/>
      <c r="E116" s="240"/>
      <c r="F116" s="240"/>
      <c r="G116" s="240"/>
      <c r="H116" s="240"/>
    </row>
    <row r="117" spans="2:8" ht="16.5">
      <c r="B117" s="240"/>
      <c r="C117" s="240"/>
      <c r="D117" s="240"/>
      <c r="E117" s="240"/>
      <c r="F117" s="240"/>
      <c r="G117" s="240"/>
      <c r="H117" s="240"/>
    </row>
    <row r="118" spans="2:8" ht="16.5">
      <c r="B118" s="240"/>
      <c r="C118" s="240"/>
      <c r="D118" s="240"/>
      <c r="E118" s="240"/>
      <c r="F118" s="240"/>
      <c r="G118" s="240"/>
      <c r="H118" s="240"/>
    </row>
    <row r="119" spans="2:8" ht="16.5">
      <c r="B119" s="240"/>
      <c r="C119" s="240"/>
      <c r="D119" s="240"/>
      <c r="E119" s="240"/>
      <c r="F119" s="240"/>
      <c r="G119" s="240"/>
      <c r="H119" s="240"/>
    </row>
  </sheetData>
  <sheetProtection/>
  <mergeCells count="7">
    <mergeCell ref="Q2:S2"/>
    <mergeCell ref="A2:A3"/>
    <mergeCell ref="B2:D2"/>
    <mergeCell ref="E2:G2"/>
    <mergeCell ref="H2:J2"/>
    <mergeCell ref="K2:M2"/>
    <mergeCell ref="N2:P2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3:F21"/>
  <sheetViews>
    <sheetView zoomScalePageLayoutView="0" workbookViewId="0" topLeftCell="A4">
      <selection activeCell="C15" sqref="C15"/>
    </sheetView>
  </sheetViews>
  <sheetFormatPr defaultColWidth="9.140625" defaultRowHeight="15"/>
  <cols>
    <col min="1" max="1" width="23.7109375" style="0" bestFit="1" customWidth="1"/>
    <col min="2" max="2" width="15.57421875" style="0" customWidth="1"/>
    <col min="3" max="3" width="15.8515625" style="0" bestFit="1" customWidth="1"/>
    <col min="4" max="6" width="17.140625" style="0" bestFit="1" customWidth="1"/>
    <col min="7" max="7" width="13.28125" style="0" bestFit="1" customWidth="1"/>
    <col min="8" max="8" width="11.7109375" style="0" bestFit="1" customWidth="1"/>
    <col min="9" max="9" width="8.421875" style="0" bestFit="1" customWidth="1"/>
    <col min="10" max="10" width="16.8515625" style="0" bestFit="1" customWidth="1"/>
    <col min="11" max="11" width="10.421875" style="0" bestFit="1" customWidth="1"/>
    <col min="12" max="12" width="15.28125" style="0" bestFit="1" customWidth="1"/>
    <col min="13" max="13" width="14.7109375" style="0" bestFit="1" customWidth="1"/>
    <col min="14" max="14" width="15.140625" style="0" bestFit="1" customWidth="1"/>
    <col min="15" max="15" width="16.8515625" style="0" bestFit="1" customWidth="1"/>
    <col min="16" max="16" width="13.421875" style="0" bestFit="1" customWidth="1"/>
  </cols>
  <sheetData>
    <row r="3" spans="1:2" ht="14.25">
      <c r="A3" s="2" t="s">
        <v>34</v>
      </c>
      <c r="B3" s="2" t="s">
        <v>22</v>
      </c>
    </row>
    <row r="4" spans="2:6" ht="14.25">
      <c r="B4" t="s">
        <v>17</v>
      </c>
      <c r="E4" t="s">
        <v>98</v>
      </c>
      <c r="F4" t="s">
        <v>21</v>
      </c>
    </row>
    <row r="5" spans="1:4" ht="14.25">
      <c r="A5" s="2" t="s">
        <v>20</v>
      </c>
      <c r="B5" t="s">
        <v>113</v>
      </c>
      <c r="C5" t="s">
        <v>2</v>
      </c>
      <c r="D5" t="s">
        <v>1</v>
      </c>
    </row>
    <row r="6" spans="1:6" ht="57">
      <c r="A6" s="381" t="s">
        <v>209</v>
      </c>
      <c r="B6" s="151">
        <v>103575</v>
      </c>
      <c r="C6" s="151">
        <v>2149362.26</v>
      </c>
      <c r="D6" s="151">
        <v>17056717.41</v>
      </c>
      <c r="E6" s="151">
        <v>19309654.67</v>
      </c>
      <c r="F6" s="151">
        <v>19309654.67</v>
      </c>
    </row>
    <row r="7" spans="1:6" ht="14.25">
      <c r="A7" s="4" t="s">
        <v>14</v>
      </c>
      <c r="B7" s="151"/>
      <c r="C7" s="151">
        <v>790990</v>
      </c>
      <c r="D7" s="151">
        <v>2663490</v>
      </c>
      <c r="E7" s="151">
        <v>3454480</v>
      </c>
      <c r="F7" s="151">
        <v>3454480</v>
      </c>
    </row>
    <row r="8" spans="1:6" ht="14.25">
      <c r="A8" s="4" t="s">
        <v>8</v>
      </c>
      <c r="B8" s="151"/>
      <c r="C8" s="151"/>
      <c r="D8" s="151">
        <v>103200</v>
      </c>
      <c r="E8" s="151">
        <v>103200</v>
      </c>
      <c r="F8" s="151">
        <v>103200</v>
      </c>
    </row>
    <row r="9" spans="1:6" ht="14.25">
      <c r="A9" s="4" t="s">
        <v>9</v>
      </c>
      <c r="B9" s="151">
        <v>52920</v>
      </c>
      <c r="C9" s="151"/>
      <c r="D9" s="151">
        <v>223860</v>
      </c>
      <c r="E9" s="151">
        <v>276780</v>
      </c>
      <c r="F9" s="151">
        <v>276780</v>
      </c>
    </row>
    <row r="10" spans="1:6" ht="14.25">
      <c r="A10" s="4" t="s">
        <v>18</v>
      </c>
      <c r="B10" s="151"/>
      <c r="C10" s="151"/>
      <c r="D10" s="151">
        <v>170180</v>
      </c>
      <c r="E10" s="151">
        <v>170180</v>
      </c>
      <c r="F10" s="151">
        <v>170180</v>
      </c>
    </row>
    <row r="11" spans="1:6" ht="14.25">
      <c r="A11" s="4" t="s">
        <v>6</v>
      </c>
      <c r="B11" s="151">
        <v>16885</v>
      </c>
      <c r="C11" s="151">
        <v>75610</v>
      </c>
      <c r="D11" s="151">
        <v>2002460</v>
      </c>
      <c r="E11" s="151">
        <v>2094955</v>
      </c>
      <c r="F11" s="151">
        <v>2094955</v>
      </c>
    </row>
    <row r="12" spans="1:6" ht="14.25">
      <c r="A12" s="4" t="s">
        <v>10</v>
      </c>
      <c r="B12" s="151"/>
      <c r="C12" s="151"/>
      <c r="D12" s="151">
        <v>333997.41</v>
      </c>
      <c r="E12" s="151">
        <v>333997.41</v>
      </c>
      <c r="F12" s="151">
        <v>333997.41</v>
      </c>
    </row>
    <row r="13" spans="1:6" ht="14.25">
      <c r="A13" s="4" t="s">
        <v>87</v>
      </c>
      <c r="B13" s="151"/>
      <c r="C13" s="151">
        <v>22980</v>
      </c>
      <c r="D13" s="151">
        <v>26900</v>
      </c>
      <c r="E13" s="151">
        <v>49880</v>
      </c>
      <c r="F13" s="151">
        <v>49880</v>
      </c>
    </row>
    <row r="14" spans="1:6" ht="14.25">
      <c r="A14" s="4" t="s">
        <v>15</v>
      </c>
      <c r="B14" s="151"/>
      <c r="C14" s="151">
        <v>184040</v>
      </c>
      <c r="D14" s="151">
        <v>4134880</v>
      </c>
      <c r="E14" s="151">
        <v>4318920</v>
      </c>
      <c r="F14" s="151">
        <v>4318920</v>
      </c>
    </row>
    <row r="15" spans="1:6" ht="14.25">
      <c r="A15" s="4" t="s">
        <v>16</v>
      </c>
      <c r="B15" s="151"/>
      <c r="C15" s="151">
        <v>258102.26</v>
      </c>
      <c r="D15" s="151">
        <v>2298300</v>
      </c>
      <c r="E15" s="151">
        <v>2556402.26</v>
      </c>
      <c r="F15" s="151">
        <v>2556402.26</v>
      </c>
    </row>
    <row r="16" spans="1:6" ht="14.25">
      <c r="A16" s="4" t="s">
        <v>56</v>
      </c>
      <c r="B16" s="151"/>
      <c r="C16" s="151"/>
      <c r="D16" s="151">
        <v>128340</v>
      </c>
      <c r="E16" s="151">
        <v>128340</v>
      </c>
      <c r="F16" s="151">
        <v>128340</v>
      </c>
    </row>
    <row r="17" spans="1:6" ht="14.25">
      <c r="A17" s="4" t="s">
        <v>11</v>
      </c>
      <c r="B17" s="151"/>
      <c r="C17" s="151">
        <v>58990</v>
      </c>
      <c r="D17" s="151">
        <v>1519840</v>
      </c>
      <c r="E17" s="151">
        <v>1578830</v>
      </c>
      <c r="F17" s="151">
        <v>1578830</v>
      </c>
    </row>
    <row r="18" spans="1:6" ht="14.25">
      <c r="A18" s="4" t="s">
        <v>88</v>
      </c>
      <c r="B18" s="151"/>
      <c r="C18" s="151"/>
      <c r="D18" s="151">
        <v>150830</v>
      </c>
      <c r="E18" s="151">
        <v>150830</v>
      </c>
      <c r="F18" s="151">
        <v>150830</v>
      </c>
    </row>
    <row r="19" spans="1:6" ht="14.25">
      <c r="A19" s="4" t="s">
        <v>89</v>
      </c>
      <c r="B19" s="151"/>
      <c r="C19" s="151">
        <v>164690</v>
      </c>
      <c r="D19" s="151">
        <v>672440</v>
      </c>
      <c r="E19" s="151">
        <v>837130</v>
      </c>
      <c r="F19" s="151">
        <v>837130</v>
      </c>
    </row>
    <row r="20" spans="1:6" ht="14.25">
      <c r="A20" s="4" t="s">
        <v>7</v>
      </c>
      <c r="B20" s="151">
        <v>33770</v>
      </c>
      <c r="C20" s="151">
        <v>593960</v>
      </c>
      <c r="D20" s="151">
        <v>2628000</v>
      </c>
      <c r="E20" s="151">
        <v>3255730</v>
      </c>
      <c r="F20" s="151">
        <v>3255730</v>
      </c>
    </row>
    <row r="21" spans="1:6" ht="14.25">
      <c r="A21" s="3" t="s">
        <v>21</v>
      </c>
      <c r="B21" s="151">
        <v>103575</v>
      </c>
      <c r="C21" s="151">
        <v>2149362.26</v>
      </c>
      <c r="D21" s="151">
        <v>17056717.41</v>
      </c>
      <c r="E21" s="151">
        <v>19309654.67</v>
      </c>
      <c r="F21" s="151">
        <v>19309654.67</v>
      </c>
    </row>
  </sheetData>
  <sheetProtection/>
  <printOptions/>
  <pageMargins left="0.11811023622047245" right="0.11811023622047245" top="0.15748031496062992" bottom="0.35433070866141736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F18"/>
  <sheetViews>
    <sheetView zoomScalePageLayoutView="0" workbookViewId="0" topLeftCell="A1">
      <pane xSplit="1" ySplit="3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140625" defaultRowHeight="15"/>
  <cols>
    <col min="1" max="1" width="19.140625" style="134" customWidth="1"/>
    <col min="2" max="4" width="17.28125" style="134" customWidth="1"/>
    <col min="5" max="5" width="18.8515625" style="134" bestFit="1" customWidth="1"/>
    <col min="6" max="6" width="16.421875" style="134" customWidth="1"/>
    <col min="7" max="16384" width="9.00390625" style="134" customWidth="1"/>
  </cols>
  <sheetData>
    <row r="1" spans="1:5" ht="29.25">
      <c r="A1" s="459" t="s">
        <v>279</v>
      </c>
      <c r="B1" s="459"/>
      <c r="C1" s="459"/>
      <c r="D1" s="459"/>
      <c r="E1" s="459"/>
    </row>
    <row r="2" spans="1:6" ht="21">
      <c r="A2" s="457" t="s">
        <v>209</v>
      </c>
      <c r="B2" s="460" t="s">
        <v>17</v>
      </c>
      <c r="C2" s="461"/>
      <c r="D2" s="455" t="s">
        <v>58</v>
      </c>
      <c r="E2" s="163" t="s">
        <v>126</v>
      </c>
      <c r="F2" s="134" t="s">
        <v>55</v>
      </c>
    </row>
    <row r="3" spans="1:5" ht="21">
      <c r="A3" s="458"/>
      <c r="B3" s="163" t="s">
        <v>1</v>
      </c>
      <c r="C3" s="163" t="s">
        <v>2</v>
      </c>
      <c r="D3" s="456"/>
      <c r="E3" s="382" t="s">
        <v>96</v>
      </c>
    </row>
    <row r="4" spans="1:6" ht="21">
      <c r="A4" s="384" t="s">
        <v>14</v>
      </c>
      <c r="B4" s="385">
        <v>2663490</v>
      </c>
      <c r="C4" s="385">
        <v>790990</v>
      </c>
      <c r="D4" s="385">
        <f>SUM(B4:C4)</f>
        <v>3454480</v>
      </c>
      <c r="E4" s="385"/>
      <c r="F4" s="385">
        <f>SUM(D4:E4)</f>
        <v>3454480</v>
      </c>
    </row>
    <row r="5" spans="1:6" ht="21">
      <c r="A5" s="384" t="s">
        <v>8</v>
      </c>
      <c r="B5" s="385">
        <v>103200</v>
      </c>
      <c r="C5" s="385"/>
      <c r="D5" s="385">
        <f aca="true" t="shared" si="0" ref="D5:D17">SUM(B5:C5)</f>
        <v>103200</v>
      </c>
      <c r="E5" s="385"/>
      <c r="F5" s="385">
        <f aca="true" t="shared" si="1" ref="F5:F17">SUM(D5:E5)</f>
        <v>103200</v>
      </c>
    </row>
    <row r="6" spans="1:6" ht="21">
      <c r="A6" s="384" t="s">
        <v>9</v>
      </c>
      <c r="B6" s="385">
        <v>223860</v>
      </c>
      <c r="C6" s="385"/>
      <c r="D6" s="385">
        <f t="shared" si="0"/>
        <v>223860</v>
      </c>
      <c r="E6" s="385">
        <v>52920</v>
      </c>
      <c r="F6" s="385">
        <f t="shared" si="1"/>
        <v>276780</v>
      </c>
    </row>
    <row r="7" spans="1:6" ht="21">
      <c r="A7" s="384" t="s">
        <v>18</v>
      </c>
      <c r="B7" s="385">
        <v>170180</v>
      </c>
      <c r="C7" s="385"/>
      <c r="D7" s="385">
        <f t="shared" si="0"/>
        <v>170180</v>
      </c>
      <c r="E7" s="385"/>
      <c r="F7" s="385">
        <f t="shared" si="1"/>
        <v>170180</v>
      </c>
    </row>
    <row r="8" spans="1:6" ht="21">
      <c r="A8" s="384" t="s">
        <v>6</v>
      </c>
      <c r="B8" s="385">
        <v>2002460</v>
      </c>
      <c r="C8" s="385">
        <v>75610</v>
      </c>
      <c r="D8" s="385">
        <f t="shared" si="0"/>
        <v>2078070</v>
      </c>
      <c r="E8" s="385">
        <v>16885</v>
      </c>
      <c r="F8" s="385">
        <f t="shared" si="1"/>
        <v>2094955</v>
      </c>
    </row>
    <row r="9" spans="1:6" ht="21">
      <c r="A9" s="384" t="s">
        <v>10</v>
      </c>
      <c r="B9" s="385">
        <v>333997.41</v>
      </c>
      <c r="C9" s="385"/>
      <c r="D9" s="385">
        <f t="shared" si="0"/>
        <v>333997.41</v>
      </c>
      <c r="E9" s="385"/>
      <c r="F9" s="385">
        <f t="shared" si="1"/>
        <v>333997.41</v>
      </c>
    </row>
    <row r="10" spans="1:6" ht="21">
      <c r="A10" s="384" t="s">
        <v>87</v>
      </c>
      <c r="B10" s="385">
        <v>26900</v>
      </c>
      <c r="C10" s="385">
        <v>22980</v>
      </c>
      <c r="D10" s="385">
        <f t="shared" si="0"/>
        <v>49880</v>
      </c>
      <c r="E10" s="385"/>
      <c r="F10" s="385">
        <f t="shared" si="1"/>
        <v>49880</v>
      </c>
    </row>
    <row r="11" spans="1:6" ht="21">
      <c r="A11" s="384" t="s">
        <v>15</v>
      </c>
      <c r="B11" s="385">
        <v>4134880</v>
      </c>
      <c r="C11" s="385">
        <v>184040</v>
      </c>
      <c r="D11" s="385">
        <f t="shared" si="0"/>
        <v>4318920</v>
      </c>
      <c r="E11" s="385"/>
      <c r="F11" s="385">
        <f t="shared" si="1"/>
        <v>4318920</v>
      </c>
    </row>
    <row r="12" spans="1:6" ht="21">
      <c r="A12" s="384" t="s">
        <v>16</v>
      </c>
      <c r="B12" s="385">
        <v>2298300</v>
      </c>
      <c r="C12" s="385">
        <v>258102.26</v>
      </c>
      <c r="D12" s="385">
        <f t="shared" si="0"/>
        <v>2556402.26</v>
      </c>
      <c r="E12" s="385"/>
      <c r="F12" s="385">
        <f t="shared" si="1"/>
        <v>2556402.26</v>
      </c>
    </row>
    <row r="13" spans="1:6" ht="21">
      <c r="A13" s="384" t="s">
        <v>56</v>
      </c>
      <c r="B13" s="385">
        <v>128340</v>
      </c>
      <c r="C13" s="385"/>
      <c r="D13" s="385">
        <f t="shared" si="0"/>
        <v>128340</v>
      </c>
      <c r="E13" s="385"/>
      <c r="F13" s="385">
        <f t="shared" si="1"/>
        <v>128340</v>
      </c>
    </row>
    <row r="14" spans="1:6" ht="21">
      <c r="A14" s="384" t="s">
        <v>11</v>
      </c>
      <c r="B14" s="385">
        <v>1519840</v>
      </c>
      <c r="C14" s="385">
        <v>58990</v>
      </c>
      <c r="D14" s="385">
        <f t="shared" si="0"/>
        <v>1578830</v>
      </c>
      <c r="E14" s="385"/>
      <c r="F14" s="385">
        <f t="shared" si="1"/>
        <v>1578830</v>
      </c>
    </row>
    <row r="15" spans="1:6" ht="21">
      <c r="A15" s="384" t="s">
        <v>88</v>
      </c>
      <c r="B15" s="385">
        <v>150830</v>
      </c>
      <c r="C15" s="385"/>
      <c r="D15" s="385">
        <f t="shared" si="0"/>
        <v>150830</v>
      </c>
      <c r="E15" s="385"/>
      <c r="F15" s="385">
        <f t="shared" si="1"/>
        <v>150830</v>
      </c>
    </row>
    <row r="16" spans="1:6" ht="21">
      <c r="A16" s="384" t="s">
        <v>89</v>
      </c>
      <c r="B16" s="385">
        <v>672440</v>
      </c>
      <c r="C16" s="385">
        <v>164690</v>
      </c>
      <c r="D16" s="385">
        <f t="shared" si="0"/>
        <v>837130</v>
      </c>
      <c r="E16" s="385"/>
      <c r="F16" s="385">
        <f t="shared" si="1"/>
        <v>837130</v>
      </c>
    </row>
    <row r="17" spans="1:6" ht="21">
      <c r="A17" s="384" t="s">
        <v>7</v>
      </c>
      <c r="B17" s="385">
        <v>2628000</v>
      </c>
      <c r="C17" s="385">
        <v>593960</v>
      </c>
      <c r="D17" s="385">
        <f t="shared" si="0"/>
        <v>3221960</v>
      </c>
      <c r="E17" s="385">
        <v>33770</v>
      </c>
      <c r="F17" s="385">
        <f t="shared" si="1"/>
        <v>3255730</v>
      </c>
    </row>
    <row r="18" spans="1:6" ht="23.25">
      <c r="A18" s="139" t="s">
        <v>21</v>
      </c>
      <c r="B18" s="140">
        <f>SUM(B4:B17)</f>
        <v>17056717.41</v>
      </c>
      <c r="C18" s="140">
        <f>SUM(C4:C17)</f>
        <v>2149362.26</v>
      </c>
      <c r="D18" s="140">
        <f>SUM(D4:D17)</f>
        <v>19206079.67</v>
      </c>
      <c r="E18" s="140">
        <f>SUM(E4:E17)</f>
        <v>103575</v>
      </c>
      <c r="F18" s="140">
        <f>SUM(F4:F17)</f>
        <v>19309654.67</v>
      </c>
    </row>
  </sheetData>
  <sheetProtection/>
  <mergeCells count="4">
    <mergeCell ref="D2:D3"/>
    <mergeCell ref="A2:A3"/>
    <mergeCell ref="A1:E1"/>
    <mergeCell ref="B2:C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77.140625" style="134" customWidth="1"/>
    <col min="2" max="2" width="6.421875" style="153" bestFit="1" customWidth="1"/>
    <col min="3" max="16384" width="9.00390625" style="134" customWidth="1"/>
  </cols>
  <sheetData>
    <row r="1" ht="26.25">
      <c r="A1" s="145" t="s">
        <v>99</v>
      </c>
    </row>
    <row r="2" ht="26.25">
      <c r="A2" s="145" t="s">
        <v>290</v>
      </c>
    </row>
    <row r="3" spans="1:2" s="154" customFormat="1" ht="26.25">
      <c r="A3" s="145" t="s">
        <v>121</v>
      </c>
      <c r="B3" s="153" t="s">
        <v>120</v>
      </c>
    </row>
    <row r="4" spans="1:2" ht="21">
      <c r="A4" s="134" t="s">
        <v>277</v>
      </c>
      <c r="B4" s="153">
        <v>1</v>
      </c>
    </row>
    <row r="5" spans="1:2" ht="21">
      <c r="A5" s="134" t="s">
        <v>40</v>
      </c>
      <c r="B5" s="153">
        <v>2</v>
      </c>
    </row>
    <row r="6" spans="1:2" ht="21">
      <c r="A6" s="134" t="s">
        <v>100</v>
      </c>
      <c r="B6" s="334">
        <v>3</v>
      </c>
    </row>
    <row r="7" spans="1:2" ht="21">
      <c r="A7" s="134" t="s">
        <v>101</v>
      </c>
      <c r="B7" s="334">
        <v>4</v>
      </c>
    </row>
    <row r="8" spans="1:2" ht="21">
      <c r="A8" s="134" t="s">
        <v>291</v>
      </c>
      <c r="B8" s="334">
        <v>5</v>
      </c>
    </row>
    <row r="9" spans="1:2" ht="21">
      <c r="A9" s="134" t="s">
        <v>292</v>
      </c>
      <c r="B9" s="334">
        <v>6</v>
      </c>
    </row>
    <row r="10" spans="1:2" ht="21">
      <c r="A10" s="134" t="s">
        <v>293</v>
      </c>
      <c r="B10" s="334">
        <v>7</v>
      </c>
    </row>
    <row r="11" spans="1:2" ht="21" hidden="1">
      <c r="A11" s="134" t="s">
        <v>102</v>
      </c>
      <c r="B11" s="334">
        <v>8</v>
      </c>
    </row>
    <row r="12" spans="1:2" s="154" customFormat="1" ht="21" hidden="1">
      <c r="A12" s="154" t="s">
        <v>122</v>
      </c>
      <c r="B12" s="334">
        <v>9</v>
      </c>
    </row>
    <row r="13" spans="1:2" ht="21">
      <c r="A13" s="134" t="s">
        <v>294</v>
      </c>
      <c r="B13" s="334">
        <v>8</v>
      </c>
    </row>
    <row r="14" spans="1:2" s="146" customFormat="1" ht="21" hidden="1">
      <c r="A14" s="146" t="s">
        <v>295</v>
      </c>
      <c r="B14" s="334">
        <v>11</v>
      </c>
    </row>
    <row r="15" spans="1:2" ht="21">
      <c r="A15" s="134" t="s">
        <v>152</v>
      </c>
      <c r="B15" s="334">
        <v>9</v>
      </c>
    </row>
    <row r="16" spans="1:2" s="154" customFormat="1" ht="21" hidden="1">
      <c r="A16" s="154" t="s">
        <v>123</v>
      </c>
      <c r="B16" s="334">
        <v>13</v>
      </c>
    </row>
    <row r="17" spans="1:2" s="154" customFormat="1" ht="21">
      <c r="A17" s="154" t="s">
        <v>124</v>
      </c>
      <c r="B17" s="334">
        <v>10</v>
      </c>
    </row>
    <row r="18" spans="1:2" ht="21">
      <c r="A18" s="134" t="s">
        <v>296</v>
      </c>
      <c r="B18" s="334">
        <v>11</v>
      </c>
    </row>
    <row r="19" spans="1:2" ht="21">
      <c r="A19" s="134" t="s">
        <v>297</v>
      </c>
      <c r="B19" s="334">
        <v>12</v>
      </c>
    </row>
    <row r="20" spans="1:2" ht="21">
      <c r="A20" s="134" t="s">
        <v>117</v>
      </c>
      <c r="B20" s="334">
        <v>13</v>
      </c>
    </row>
  </sheetData>
  <sheetProtection/>
  <printOptions/>
  <pageMargins left="0.7086614173228347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16.421875" style="315" customWidth="1"/>
    <col min="2" max="3" width="9.7109375" style="180" customWidth="1"/>
    <col min="4" max="8" width="8.57421875" style="180" bestFit="1" customWidth="1"/>
    <col min="9" max="9" width="10.8515625" style="180" customWidth="1"/>
    <col min="10" max="10" width="8.57421875" style="180" bestFit="1" customWidth="1"/>
    <col min="11" max="11" width="12.57421875" style="180" customWidth="1"/>
    <col min="12" max="16384" width="9.00390625" style="315" customWidth="1"/>
  </cols>
  <sheetData>
    <row r="1" ht="16.5">
      <c r="A1" s="315" t="s">
        <v>278</v>
      </c>
    </row>
    <row r="2" spans="1:11" ht="16.5">
      <c r="A2" s="310" t="s">
        <v>26</v>
      </c>
      <c r="B2" s="371" t="s">
        <v>1</v>
      </c>
      <c r="C2" s="371" t="s">
        <v>2</v>
      </c>
      <c r="D2" s="371" t="s">
        <v>113</v>
      </c>
      <c r="E2" s="371" t="s">
        <v>3</v>
      </c>
      <c r="F2" s="371" t="s">
        <v>106</v>
      </c>
      <c r="G2" s="371" t="s">
        <v>71</v>
      </c>
      <c r="H2" s="371" t="s">
        <v>4</v>
      </c>
      <c r="I2" s="371" t="s">
        <v>92</v>
      </c>
      <c r="J2" s="371" t="s">
        <v>94</v>
      </c>
      <c r="K2" s="371" t="s">
        <v>21</v>
      </c>
    </row>
    <row r="3" spans="1:11" ht="16.5">
      <c r="A3" s="301">
        <v>2011726001</v>
      </c>
      <c r="B3" s="267"/>
      <c r="C3" s="267"/>
      <c r="D3" s="267"/>
      <c r="E3" s="267">
        <v>2200</v>
      </c>
      <c r="F3" s="267">
        <v>5816</v>
      </c>
      <c r="G3" s="267">
        <v>32604.1</v>
      </c>
      <c r="H3" s="267"/>
      <c r="I3" s="267"/>
      <c r="J3" s="267"/>
      <c r="K3" s="267">
        <v>40620.1</v>
      </c>
    </row>
    <row r="4" spans="1:11" ht="16.5">
      <c r="A4" s="302" t="s">
        <v>248</v>
      </c>
      <c r="B4" s="156"/>
      <c r="C4" s="156"/>
      <c r="D4" s="156"/>
      <c r="E4" s="156">
        <v>2200</v>
      </c>
      <c r="F4" s="156">
        <v>5816</v>
      </c>
      <c r="G4" s="156">
        <v>32604.1</v>
      </c>
      <c r="H4" s="156"/>
      <c r="I4" s="156"/>
      <c r="J4" s="156"/>
      <c r="K4" s="156">
        <v>40620.1</v>
      </c>
    </row>
    <row r="5" spans="1:11" ht="16.5">
      <c r="A5" s="302" t="s">
        <v>6</v>
      </c>
      <c r="B5" s="156"/>
      <c r="C5" s="156"/>
      <c r="D5" s="156"/>
      <c r="E5" s="156">
        <v>1600</v>
      </c>
      <c r="F5" s="156"/>
      <c r="G5" s="156"/>
      <c r="H5" s="156"/>
      <c r="I5" s="156"/>
      <c r="J5" s="156"/>
      <c r="K5" s="156">
        <v>1600</v>
      </c>
    </row>
    <row r="6" spans="1:11" ht="16.5">
      <c r="A6" s="302" t="s">
        <v>7</v>
      </c>
      <c r="B6" s="156"/>
      <c r="C6" s="156"/>
      <c r="D6" s="156"/>
      <c r="E6" s="156"/>
      <c r="F6" s="156"/>
      <c r="G6" s="156">
        <v>32604.1</v>
      </c>
      <c r="H6" s="156"/>
      <c r="I6" s="156"/>
      <c r="J6" s="156"/>
      <c r="K6" s="156">
        <v>32604.1</v>
      </c>
    </row>
    <row r="7" spans="1:11" ht="16.5">
      <c r="A7" s="303" t="s">
        <v>87</v>
      </c>
      <c r="B7" s="157"/>
      <c r="C7" s="157"/>
      <c r="D7" s="157"/>
      <c r="E7" s="157">
        <v>600</v>
      </c>
      <c r="F7" s="157">
        <v>5816</v>
      </c>
      <c r="G7" s="157"/>
      <c r="H7" s="157"/>
      <c r="I7" s="157"/>
      <c r="J7" s="157"/>
      <c r="K7" s="157">
        <v>6416</v>
      </c>
    </row>
    <row r="8" spans="1:11" ht="16.5">
      <c r="A8" s="301">
        <v>2011726002</v>
      </c>
      <c r="B8" s="267"/>
      <c r="C8" s="267"/>
      <c r="D8" s="267"/>
      <c r="E8" s="267"/>
      <c r="F8" s="267"/>
      <c r="G8" s="267">
        <v>12260</v>
      </c>
      <c r="H8" s="267"/>
      <c r="I8" s="267"/>
      <c r="J8" s="267"/>
      <c r="K8" s="267">
        <v>12260</v>
      </c>
    </row>
    <row r="9" spans="1:11" ht="16.5">
      <c r="A9" s="302" t="s">
        <v>257</v>
      </c>
      <c r="B9" s="156"/>
      <c r="C9" s="156"/>
      <c r="D9" s="156"/>
      <c r="E9" s="156"/>
      <c r="F9" s="156"/>
      <c r="G9" s="156">
        <v>12260</v>
      </c>
      <c r="H9" s="156"/>
      <c r="I9" s="156"/>
      <c r="J9" s="156"/>
      <c r="K9" s="156">
        <v>12260</v>
      </c>
    </row>
    <row r="10" spans="1:11" ht="16.5">
      <c r="A10" s="302" t="s">
        <v>9</v>
      </c>
      <c r="B10" s="156"/>
      <c r="C10" s="156"/>
      <c r="D10" s="156"/>
      <c r="E10" s="156"/>
      <c r="F10" s="156"/>
      <c r="G10" s="156">
        <v>2700</v>
      </c>
      <c r="H10" s="156"/>
      <c r="I10" s="156"/>
      <c r="J10" s="156"/>
      <c r="K10" s="156">
        <v>2700</v>
      </c>
    </row>
    <row r="11" spans="1:11" ht="16.5">
      <c r="A11" s="303" t="s">
        <v>10</v>
      </c>
      <c r="B11" s="157"/>
      <c r="C11" s="157"/>
      <c r="D11" s="157"/>
      <c r="E11" s="157"/>
      <c r="F11" s="157"/>
      <c r="G11" s="157">
        <v>9560</v>
      </c>
      <c r="H11" s="157"/>
      <c r="I11" s="157"/>
      <c r="J11" s="157"/>
      <c r="K11" s="157">
        <v>9560</v>
      </c>
    </row>
    <row r="12" spans="1:11" ht="16.5">
      <c r="A12" s="301">
        <v>2011726005</v>
      </c>
      <c r="B12" s="267"/>
      <c r="C12" s="267"/>
      <c r="D12" s="267"/>
      <c r="E12" s="267"/>
      <c r="F12" s="267">
        <v>14002</v>
      </c>
      <c r="G12" s="267">
        <v>30996</v>
      </c>
      <c r="H12" s="267">
        <v>5759.35</v>
      </c>
      <c r="I12" s="267"/>
      <c r="J12" s="267">
        <v>6403678.77</v>
      </c>
      <c r="K12" s="267">
        <v>6454436.119999999</v>
      </c>
    </row>
    <row r="13" spans="1:11" ht="16.5">
      <c r="A13" s="302" t="s">
        <v>206</v>
      </c>
      <c r="B13" s="156"/>
      <c r="C13" s="156"/>
      <c r="D13" s="156"/>
      <c r="E13" s="156"/>
      <c r="F13" s="156"/>
      <c r="G13" s="156"/>
      <c r="H13" s="156"/>
      <c r="I13" s="156"/>
      <c r="J13" s="156">
        <v>6403678.77</v>
      </c>
      <c r="K13" s="156">
        <v>6403678.77</v>
      </c>
    </row>
    <row r="14" spans="1:11" ht="16.5">
      <c r="A14" s="302" t="s">
        <v>7</v>
      </c>
      <c r="B14" s="156"/>
      <c r="C14" s="156"/>
      <c r="D14" s="156"/>
      <c r="E14" s="156"/>
      <c r="F14" s="156"/>
      <c r="G14" s="156"/>
      <c r="H14" s="156"/>
      <c r="I14" s="156"/>
      <c r="J14" s="156">
        <v>6403678.77</v>
      </c>
      <c r="K14" s="156">
        <v>6403678.77</v>
      </c>
    </row>
    <row r="15" spans="1:11" ht="16.5">
      <c r="A15" s="302" t="s">
        <v>231</v>
      </c>
      <c r="B15" s="156"/>
      <c r="C15" s="156"/>
      <c r="D15" s="156"/>
      <c r="E15" s="156"/>
      <c r="F15" s="156">
        <v>14002</v>
      </c>
      <c r="G15" s="156">
        <v>30996</v>
      </c>
      <c r="H15" s="156">
        <v>5759.35</v>
      </c>
      <c r="I15" s="156"/>
      <c r="J15" s="156"/>
      <c r="K15" s="156">
        <v>50757.35</v>
      </c>
    </row>
    <row r="16" spans="1:11" ht="16.5">
      <c r="A16" s="302" t="s">
        <v>14</v>
      </c>
      <c r="B16" s="156"/>
      <c r="C16" s="156"/>
      <c r="D16" s="156"/>
      <c r="E16" s="156"/>
      <c r="F16" s="156">
        <v>5050</v>
      </c>
      <c r="G16" s="156"/>
      <c r="H16" s="156"/>
      <c r="I16" s="156"/>
      <c r="J16" s="156"/>
      <c r="K16" s="156">
        <v>5050</v>
      </c>
    </row>
    <row r="17" spans="1:11" ht="16.5">
      <c r="A17" s="302" t="s">
        <v>15</v>
      </c>
      <c r="B17" s="156"/>
      <c r="C17" s="156"/>
      <c r="D17" s="156"/>
      <c r="E17" s="156"/>
      <c r="F17" s="156">
        <v>8952</v>
      </c>
      <c r="G17" s="156">
        <v>30996</v>
      </c>
      <c r="H17" s="156"/>
      <c r="I17" s="156"/>
      <c r="J17" s="156"/>
      <c r="K17" s="156">
        <v>39948</v>
      </c>
    </row>
    <row r="18" spans="1:11" ht="16.5">
      <c r="A18" s="303" t="s">
        <v>7</v>
      </c>
      <c r="B18" s="157"/>
      <c r="C18" s="157"/>
      <c r="D18" s="157"/>
      <c r="E18" s="157"/>
      <c r="F18" s="157"/>
      <c r="G18" s="157"/>
      <c r="H18" s="157">
        <v>5759.35</v>
      </c>
      <c r="I18" s="157"/>
      <c r="J18" s="157"/>
      <c r="K18" s="157">
        <v>5759.35</v>
      </c>
    </row>
    <row r="19" spans="1:11" ht="16.5">
      <c r="A19" s="301">
        <v>2011753015</v>
      </c>
      <c r="B19" s="267">
        <v>17056717.41</v>
      </c>
      <c r="C19" s="267">
        <v>2149362.26</v>
      </c>
      <c r="D19" s="267">
        <v>103575</v>
      </c>
      <c r="E19" s="267">
        <v>311466.67</v>
      </c>
      <c r="F19" s="267">
        <v>2250</v>
      </c>
      <c r="G19" s="267"/>
      <c r="H19" s="267"/>
      <c r="I19" s="267">
        <v>61141200</v>
      </c>
      <c r="J19" s="267"/>
      <c r="K19" s="267">
        <v>80764571.34</v>
      </c>
    </row>
    <row r="20" spans="1:11" ht="16.5">
      <c r="A20" s="302" t="s">
        <v>208</v>
      </c>
      <c r="B20" s="156"/>
      <c r="C20" s="156"/>
      <c r="D20" s="156">
        <v>103575</v>
      </c>
      <c r="E20" s="156"/>
      <c r="F20" s="156">
        <v>2250</v>
      </c>
      <c r="G20" s="156"/>
      <c r="H20" s="156"/>
      <c r="I20" s="156"/>
      <c r="J20" s="156"/>
      <c r="K20" s="156">
        <v>105825</v>
      </c>
    </row>
    <row r="21" spans="1:11" ht="16.5">
      <c r="A21" s="302" t="s">
        <v>9</v>
      </c>
      <c r="B21" s="156"/>
      <c r="C21" s="156"/>
      <c r="D21" s="156">
        <v>52920</v>
      </c>
      <c r="E21" s="156"/>
      <c r="F21" s="156"/>
      <c r="G21" s="156"/>
      <c r="H21" s="156"/>
      <c r="I21" s="156"/>
      <c r="J21" s="156"/>
      <c r="K21" s="156">
        <v>52920</v>
      </c>
    </row>
    <row r="22" spans="1:11" ht="16.5">
      <c r="A22" s="302" t="s">
        <v>6</v>
      </c>
      <c r="B22" s="156"/>
      <c r="C22" s="156"/>
      <c r="D22" s="156">
        <v>16885</v>
      </c>
      <c r="E22" s="156"/>
      <c r="F22" s="156"/>
      <c r="G22" s="156"/>
      <c r="H22" s="156"/>
      <c r="I22" s="156"/>
      <c r="J22" s="156"/>
      <c r="K22" s="156">
        <v>16885</v>
      </c>
    </row>
    <row r="23" spans="1:11" ht="16.5">
      <c r="A23" s="302" t="s">
        <v>7</v>
      </c>
      <c r="B23" s="156"/>
      <c r="C23" s="156"/>
      <c r="D23" s="156">
        <v>33770</v>
      </c>
      <c r="E23" s="156"/>
      <c r="F23" s="156">
        <v>2250</v>
      </c>
      <c r="G23" s="156"/>
      <c r="H23" s="156"/>
      <c r="I23" s="156"/>
      <c r="J23" s="156"/>
      <c r="K23" s="156">
        <v>36020</v>
      </c>
    </row>
    <row r="24" spans="1:11" ht="16.5">
      <c r="A24" s="302" t="s">
        <v>219</v>
      </c>
      <c r="B24" s="156"/>
      <c r="C24" s="156"/>
      <c r="D24" s="156"/>
      <c r="E24" s="156"/>
      <c r="F24" s="156"/>
      <c r="G24" s="156"/>
      <c r="H24" s="156"/>
      <c r="I24" s="156">
        <v>59819700</v>
      </c>
      <c r="J24" s="156"/>
      <c r="K24" s="156">
        <v>59819700</v>
      </c>
    </row>
    <row r="25" spans="1:11" ht="16.5">
      <c r="A25" s="302" t="s">
        <v>7</v>
      </c>
      <c r="B25" s="156"/>
      <c r="C25" s="156"/>
      <c r="D25" s="156"/>
      <c r="E25" s="156"/>
      <c r="F25" s="156"/>
      <c r="G25" s="156"/>
      <c r="H25" s="156"/>
      <c r="I25" s="156">
        <v>59819700</v>
      </c>
      <c r="J25" s="156"/>
      <c r="K25" s="156">
        <v>59819700</v>
      </c>
    </row>
    <row r="26" spans="1:11" ht="16.5">
      <c r="A26" s="302" t="s">
        <v>220</v>
      </c>
      <c r="B26" s="156"/>
      <c r="C26" s="156"/>
      <c r="D26" s="156"/>
      <c r="E26" s="156"/>
      <c r="F26" s="156"/>
      <c r="G26" s="156"/>
      <c r="H26" s="156"/>
      <c r="I26" s="156">
        <v>1321500</v>
      </c>
      <c r="J26" s="156"/>
      <c r="K26" s="156">
        <v>1321500</v>
      </c>
    </row>
    <row r="27" spans="1:11" ht="16.5">
      <c r="A27" s="302" t="s">
        <v>7</v>
      </c>
      <c r="B27" s="156"/>
      <c r="C27" s="156"/>
      <c r="D27" s="156"/>
      <c r="E27" s="156"/>
      <c r="F27" s="156"/>
      <c r="G27" s="156"/>
      <c r="H27" s="156"/>
      <c r="I27" s="156">
        <v>1321500</v>
      </c>
      <c r="J27" s="156"/>
      <c r="K27" s="156">
        <v>1321500</v>
      </c>
    </row>
    <row r="28" spans="1:11" ht="16.5">
      <c r="A28" s="302" t="s">
        <v>233</v>
      </c>
      <c r="B28" s="156">
        <v>17056717.41</v>
      </c>
      <c r="C28" s="156">
        <v>2149362.26</v>
      </c>
      <c r="D28" s="156"/>
      <c r="E28" s="156">
        <v>311466.67</v>
      </c>
      <c r="F28" s="156"/>
      <c r="G28" s="156"/>
      <c r="H28" s="156"/>
      <c r="I28" s="156"/>
      <c r="J28" s="156"/>
      <c r="K28" s="156">
        <v>19517546.34</v>
      </c>
    </row>
    <row r="29" spans="1:11" ht="16.5">
      <c r="A29" s="302" t="s">
        <v>14</v>
      </c>
      <c r="B29" s="156">
        <v>2663490</v>
      </c>
      <c r="C29" s="156">
        <v>790990</v>
      </c>
      <c r="D29" s="156"/>
      <c r="E29" s="156"/>
      <c r="F29" s="156"/>
      <c r="G29" s="156"/>
      <c r="H29" s="156"/>
      <c r="I29" s="156"/>
      <c r="J29" s="156"/>
      <c r="K29" s="156">
        <v>3454480</v>
      </c>
    </row>
    <row r="30" spans="1:11" ht="16.5">
      <c r="A30" s="302" t="s">
        <v>8</v>
      </c>
      <c r="B30" s="156">
        <v>103200</v>
      </c>
      <c r="C30" s="156"/>
      <c r="D30" s="156"/>
      <c r="E30" s="156"/>
      <c r="F30" s="156"/>
      <c r="G30" s="156"/>
      <c r="H30" s="156"/>
      <c r="I30" s="156"/>
      <c r="J30" s="156"/>
      <c r="K30" s="156">
        <v>103200</v>
      </c>
    </row>
    <row r="31" spans="1:11" ht="16.5">
      <c r="A31" s="302" t="s">
        <v>9</v>
      </c>
      <c r="B31" s="156">
        <v>223860</v>
      </c>
      <c r="C31" s="156"/>
      <c r="D31" s="156"/>
      <c r="E31" s="156"/>
      <c r="F31" s="156"/>
      <c r="G31" s="156"/>
      <c r="H31" s="156"/>
      <c r="I31" s="156"/>
      <c r="J31" s="156"/>
      <c r="K31" s="156">
        <v>223860</v>
      </c>
    </row>
    <row r="32" spans="1:11" ht="16.5">
      <c r="A32" s="302" t="s">
        <v>18</v>
      </c>
      <c r="B32" s="156">
        <v>170180</v>
      </c>
      <c r="C32" s="156"/>
      <c r="D32" s="156"/>
      <c r="E32" s="156"/>
      <c r="F32" s="156"/>
      <c r="G32" s="156"/>
      <c r="H32" s="156"/>
      <c r="I32" s="156"/>
      <c r="J32" s="156"/>
      <c r="K32" s="156">
        <v>170180</v>
      </c>
    </row>
    <row r="33" spans="1:11" ht="16.5">
      <c r="A33" s="302" t="s">
        <v>6</v>
      </c>
      <c r="B33" s="156">
        <v>2002460</v>
      </c>
      <c r="C33" s="156">
        <v>75610</v>
      </c>
      <c r="D33" s="156"/>
      <c r="E33" s="156"/>
      <c r="F33" s="156"/>
      <c r="G33" s="156"/>
      <c r="H33" s="156"/>
      <c r="I33" s="156"/>
      <c r="J33" s="156"/>
      <c r="K33" s="156">
        <v>2078070</v>
      </c>
    </row>
    <row r="34" spans="1:11" ht="16.5">
      <c r="A34" s="302" t="s">
        <v>10</v>
      </c>
      <c r="B34" s="156">
        <v>333997.41</v>
      </c>
      <c r="C34" s="156"/>
      <c r="D34" s="156"/>
      <c r="E34" s="156"/>
      <c r="F34" s="156"/>
      <c r="G34" s="156"/>
      <c r="H34" s="156"/>
      <c r="I34" s="156"/>
      <c r="J34" s="156"/>
      <c r="K34" s="156">
        <v>333997.41</v>
      </c>
    </row>
    <row r="35" spans="1:11" ht="16.5">
      <c r="A35" s="302" t="s">
        <v>15</v>
      </c>
      <c r="B35" s="156">
        <v>4134880</v>
      </c>
      <c r="C35" s="156">
        <v>184040</v>
      </c>
      <c r="D35" s="156"/>
      <c r="E35" s="156"/>
      <c r="F35" s="156"/>
      <c r="G35" s="156"/>
      <c r="H35" s="156"/>
      <c r="I35" s="156"/>
      <c r="J35" s="156"/>
      <c r="K35" s="156">
        <v>4318920</v>
      </c>
    </row>
    <row r="36" spans="1:11" ht="16.5">
      <c r="A36" s="302" t="s">
        <v>16</v>
      </c>
      <c r="B36" s="156">
        <v>2298300</v>
      </c>
      <c r="C36" s="156">
        <v>258102.26</v>
      </c>
      <c r="D36" s="156"/>
      <c r="E36" s="156"/>
      <c r="F36" s="156"/>
      <c r="G36" s="156"/>
      <c r="H36" s="156"/>
      <c r="I36" s="156"/>
      <c r="J36" s="156"/>
      <c r="K36" s="156">
        <v>2556402.26</v>
      </c>
    </row>
    <row r="37" spans="1:11" ht="16.5">
      <c r="A37" s="302" t="s">
        <v>11</v>
      </c>
      <c r="B37" s="156">
        <v>1519840</v>
      </c>
      <c r="C37" s="156">
        <v>58990</v>
      </c>
      <c r="D37" s="156"/>
      <c r="E37" s="156"/>
      <c r="F37" s="156"/>
      <c r="G37" s="156"/>
      <c r="H37" s="156"/>
      <c r="I37" s="156"/>
      <c r="J37" s="156"/>
      <c r="K37" s="156">
        <v>1578830</v>
      </c>
    </row>
    <row r="38" spans="1:11" ht="16.5">
      <c r="A38" s="302" t="s">
        <v>7</v>
      </c>
      <c r="B38" s="156">
        <v>2628000</v>
      </c>
      <c r="C38" s="156">
        <v>593960</v>
      </c>
      <c r="D38" s="156"/>
      <c r="E38" s="156">
        <v>311466.67</v>
      </c>
      <c r="F38" s="156"/>
      <c r="G38" s="156"/>
      <c r="H38" s="156"/>
      <c r="I38" s="156"/>
      <c r="J38" s="156"/>
      <c r="K38" s="156">
        <v>3533426.67</v>
      </c>
    </row>
    <row r="39" spans="1:11" ht="16.5">
      <c r="A39" s="302" t="s">
        <v>56</v>
      </c>
      <c r="B39" s="156">
        <v>128340</v>
      </c>
      <c r="C39" s="156"/>
      <c r="D39" s="156"/>
      <c r="E39" s="156"/>
      <c r="F39" s="156"/>
      <c r="G39" s="156"/>
      <c r="H39" s="156"/>
      <c r="I39" s="156"/>
      <c r="J39" s="156"/>
      <c r="K39" s="156">
        <v>128340</v>
      </c>
    </row>
    <row r="40" spans="1:11" ht="16.5">
      <c r="A40" s="302" t="s">
        <v>88</v>
      </c>
      <c r="B40" s="156">
        <v>150830</v>
      </c>
      <c r="C40" s="156"/>
      <c r="D40" s="156"/>
      <c r="E40" s="156"/>
      <c r="F40" s="156"/>
      <c r="G40" s="156"/>
      <c r="H40" s="156"/>
      <c r="I40" s="156"/>
      <c r="J40" s="156"/>
      <c r="K40" s="156">
        <v>150830</v>
      </c>
    </row>
    <row r="41" spans="1:11" ht="16.5">
      <c r="A41" s="302" t="s">
        <v>89</v>
      </c>
      <c r="B41" s="156">
        <v>672440</v>
      </c>
      <c r="C41" s="156">
        <v>164690</v>
      </c>
      <c r="D41" s="156"/>
      <c r="E41" s="156"/>
      <c r="F41" s="156"/>
      <c r="G41" s="156"/>
      <c r="H41" s="156"/>
      <c r="I41" s="156"/>
      <c r="J41" s="156"/>
      <c r="K41" s="156">
        <v>837130</v>
      </c>
    </row>
    <row r="42" spans="1:11" ht="16.5">
      <c r="A42" s="303" t="s">
        <v>87</v>
      </c>
      <c r="B42" s="157">
        <v>26900</v>
      </c>
      <c r="C42" s="157">
        <v>22980</v>
      </c>
      <c r="D42" s="157"/>
      <c r="E42" s="157"/>
      <c r="F42" s="157"/>
      <c r="G42" s="157"/>
      <c r="H42" s="157"/>
      <c r="I42" s="157"/>
      <c r="J42" s="157"/>
      <c r="K42" s="157">
        <v>49880</v>
      </c>
    </row>
    <row r="43" spans="1:11" ht="16.5">
      <c r="A43" s="391" t="s">
        <v>21</v>
      </c>
      <c r="B43" s="268">
        <v>17056717.41</v>
      </c>
      <c r="C43" s="268">
        <v>2149362.26</v>
      </c>
      <c r="D43" s="268">
        <v>103575</v>
      </c>
      <c r="E43" s="268">
        <v>313666.67</v>
      </c>
      <c r="F43" s="268">
        <v>22068</v>
      </c>
      <c r="G43" s="268">
        <v>75860.1</v>
      </c>
      <c r="H43" s="268">
        <v>5759.35</v>
      </c>
      <c r="I43" s="268">
        <v>61141200</v>
      </c>
      <c r="J43" s="268">
        <v>6403678.77</v>
      </c>
      <c r="K43" s="268">
        <v>87271887.56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22">
      <selection activeCell="A2" sqref="A2"/>
    </sheetView>
  </sheetViews>
  <sheetFormatPr defaultColWidth="9.140625" defaultRowHeight="15"/>
  <cols>
    <col min="1" max="1" width="9.140625" style="86" customWidth="1"/>
    <col min="2" max="2" width="12.57421875" style="86" customWidth="1"/>
    <col min="3" max="3" width="33.421875" style="86" customWidth="1"/>
    <col min="4" max="16" width="30.421875" style="86" bestFit="1" customWidth="1"/>
    <col min="17" max="17" width="13.421875" style="86" bestFit="1" customWidth="1"/>
    <col min="18" max="16384" width="9.00390625" style="86" customWidth="1"/>
  </cols>
  <sheetData>
    <row r="1" spans="1:4" ht="21">
      <c r="A1" s="122" t="s">
        <v>277</v>
      </c>
      <c r="D1" s="86">
        <v>1</v>
      </c>
    </row>
    <row r="2" spans="1:4" ht="16.5">
      <c r="A2" s="314" t="s">
        <v>20</v>
      </c>
      <c r="B2" s="315" t="s">
        <v>34</v>
      </c>
      <c r="C2" s="82"/>
      <c r="D2" s="82"/>
    </row>
    <row r="3" spans="1:4" ht="21">
      <c r="A3" s="364" t="s">
        <v>14</v>
      </c>
      <c r="B3" s="365">
        <v>3459530</v>
      </c>
      <c r="C3" s="96"/>
      <c r="D3" s="26"/>
    </row>
    <row r="4" spans="1:4" ht="21">
      <c r="A4" s="379" t="s">
        <v>8</v>
      </c>
      <c r="B4" s="380">
        <v>103200</v>
      </c>
      <c r="C4" s="96"/>
      <c r="D4" s="26"/>
    </row>
    <row r="5" spans="1:4" ht="21">
      <c r="A5" s="379" t="s">
        <v>9</v>
      </c>
      <c r="B5" s="380">
        <v>279480</v>
      </c>
      <c r="C5" s="96"/>
      <c r="D5" s="26"/>
    </row>
    <row r="6" spans="1:4" ht="21">
      <c r="A6" s="379" t="s">
        <v>18</v>
      </c>
      <c r="B6" s="380">
        <v>170180</v>
      </c>
      <c r="C6" s="96"/>
      <c r="D6" s="26"/>
    </row>
    <row r="7" spans="1:4" ht="21">
      <c r="A7" s="379" t="s">
        <v>6</v>
      </c>
      <c r="B7" s="380">
        <v>2096555</v>
      </c>
      <c r="C7" s="96"/>
      <c r="D7" s="26"/>
    </row>
    <row r="8" spans="1:4" ht="21">
      <c r="A8" s="379" t="s">
        <v>10</v>
      </c>
      <c r="B8" s="380">
        <v>343557.41</v>
      </c>
      <c r="C8" s="96"/>
      <c r="D8" s="26"/>
    </row>
    <row r="9" spans="1:4" ht="21">
      <c r="A9" s="379" t="s">
        <v>15</v>
      </c>
      <c r="B9" s="380">
        <v>4358868</v>
      </c>
      <c r="C9" s="96"/>
      <c r="D9" s="26"/>
    </row>
    <row r="10" spans="1:4" ht="21">
      <c r="A10" s="379" t="s">
        <v>16</v>
      </c>
      <c r="B10" s="380">
        <v>2556402.26</v>
      </c>
      <c r="C10" s="96"/>
      <c r="D10" s="26"/>
    </row>
    <row r="11" spans="1:4" ht="21">
      <c r="A11" s="379" t="s">
        <v>11</v>
      </c>
      <c r="B11" s="380">
        <v>1578830</v>
      </c>
      <c r="C11" s="96"/>
      <c r="D11" s="26"/>
    </row>
    <row r="12" spans="1:4" ht="21">
      <c r="A12" s="379" t="s">
        <v>7</v>
      </c>
      <c r="B12" s="380">
        <v>71152688.88999999</v>
      </c>
      <c r="C12" s="96"/>
      <c r="D12" s="26"/>
    </row>
    <row r="13" spans="1:4" ht="21">
      <c r="A13" s="379" t="s">
        <v>56</v>
      </c>
      <c r="B13" s="380">
        <v>128340</v>
      </c>
      <c r="C13" s="93"/>
      <c r="D13" s="26"/>
    </row>
    <row r="14" spans="1:4" ht="21">
      <c r="A14" s="379" t="s">
        <v>88</v>
      </c>
      <c r="B14" s="380">
        <v>150830</v>
      </c>
      <c r="C14" s="94"/>
      <c r="D14" s="26"/>
    </row>
    <row r="15" spans="1:4" ht="21">
      <c r="A15" s="379" t="s">
        <v>89</v>
      </c>
      <c r="B15" s="380">
        <v>837130</v>
      </c>
      <c r="C15" s="96"/>
      <c r="D15" s="26"/>
    </row>
    <row r="16" spans="1:4" ht="21">
      <c r="A16" s="321" t="s">
        <v>87</v>
      </c>
      <c r="B16" s="322">
        <v>56296</v>
      </c>
      <c r="C16" s="94"/>
      <c r="D16" s="26"/>
    </row>
    <row r="17" spans="1:4" ht="21">
      <c r="A17" s="321" t="s">
        <v>21</v>
      </c>
      <c r="B17" s="322">
        <v>87271887.55999999</v>
      </c>
      <c r="C17" s="96"/>
      <c r="D17" s="26"/>
    </row>
    <row r="18" spans="1:4" ht="21">
      <c r="A18"/>
      <c r="B18"/>
      <c r="C18" s="94"/>
      <c r="D18" s="26"/>
    </row>
    <row r="19" spans="1:4" ht="16.5">
      <c r="A19"/>
      <c r="B19"/>
      <c r="D19" s="95"/>
    </row>
    <row r="20" spans="1:2" ht="16.5">
      <c r="A20"/>
      <c r="B20"/>
    </row>
    <row r="21" spans="1:2" ht="16.5">
      <c r="A21"/>
      <c r="B21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7"/>
  <sheetViews>
    <sheetView zoomScalePageLayoutView="0" workbookViewId="0" topLeftCell="A1">
      <selection activeCell="H12" sqref="H12"/>
    </sheetView>
  </sheetViews>
  <sheetFormatPr defaultColWidth="9.140625" defaultRowHeight="15"/>
  <cols>
    <col min="1" max="1" width="52.00390625" style="8" customWidth="1"/>
    <col min="2" max="2" width="10.57421875" style="8" customWidth="1"/>
    <col min="3" max="4" width="9.28125" style="8" customWidth="1"/>
    <col min="5" max="5" width="8.57421875" style="8" customWidth="1"/>
    <col min="6" max="7" width="9.28125" style="8" customWidth="1"/>
    <col min="8" max="8" width="24.421875" style="8" bestFit="1" customWidth="1"/>
    <col min="9" max="9" width="18.00390625" style="8" bestFit="1" customWidth="1"/>
    <col min="10" max="10" width="15.00390625" style="8" bestFit="1" customWidth="1"/>
    <col min="11" max="16384" width="9.00390625" style="8" customWidth="1"/>
  </cols>
  <sheetData>
    <row r="1" spans="1:3" ht="18">
      <c r="A1" s="323" t="s">
        <v>0</v>
      </c>
      <c r="B1" s="324" t="s">
        <v>35</v>
      </c>
      <c r="C1" s="8" t="s">
        <v>77</v>
      </c>
    </row>
    <row r="3" spans="1:7" ht="18">
      <c r="A3" s="323" t="s">
        <v>34</v>
      </c>
      <c r="B3" s="323" t="s">
        <v>22</v>
      </c>
      <c r="C3" s="324"/>
      <c r="D3" s="324"/>
      <c r="E3" s="324"/>
      <c r="F3" s="324"/>
      <c r="G3"/>
    </row>
    <row r="4" spans="1:7" ht="18">
      <c r="A4" s="323" t="s">
        <v>20</v>
      </c>
      <c r="B4" s="324" t="s">
        <v>19</v>
      </c>
      <c r="C4" s="324" t="s">
        <v>17</v>
      </c>
      <c r="D4" s="324" t="s">
        <v>91</v>
      </c>
      <c r="E4" s="324" t="s">
        <v>108</v>
      </c>
      <c r="F4" s="324" t="s">
        <v>21</v>
      </c>
      <c r="G4"/>
    </row>
    <row r="5" spans="1:7" ht="18">
      <c r="A5" s="325">
        <v>2011726005</v>
      </c>
      <c r="B5" s="326">
        <v>50757.35</v>
      </c>
      <c r="C5" s="326"/>
      <c r="D5" s="326"/>
      <c r="E5" s="326">
        <v>6403678.77</v>
      </c>
      <c r="F5" s="326">
        <v>6454436.119999999</v>
      </c>
      <c r="G5"/>
    </row>
    <row r="6" spans="1:7" ht="18">
      <c r="A6" s="327" t="s">
        <v>13</v>
      </c>
      <c r="B6" s="326">
        <v>50757.35</v>
      </c>
      <c r="C6" s="326"/>
      <c r="D6" s="326"/>
      <c r="E6" s="326">
        <v>6403678.77</v>
      </c>
      <c r="F6" s="326">
        <v>6454436.119999999</v>
      </c>
      <c r="G6"/>
    </row>
    <row r="7" spans="1:7" ht="18">
      <c r="A7" s="366" t="s">
        <v>14</v>
      </c>
      <c r="B7" s="326">
        <v>5050</v>
      </c>
      <c r="C7" s="326"/>
      <c r="D7" s="326"/>
      <c r="E7" s="326"/>
      <c r="F7" s="326">
        <v>5050</v>
      </c>
      <c r="G7"/>
    </row>
    <row r="8" spans="1:7" ht="18">
      <c r="A8" s="366" t="s">
        <v>15</v>
      </c>
      <c r="B8" s="326">
        <v>39948</v>
      </c>
      <c r="C8" s="326"/>
      <c r="D8" s="326"/>
      <c r="E8" s="326"/>
      <c r="F8" s="326">
        <v>39948</v>
      </c>
      <c r="G8"/>
    </row>
    <row r="9" spans="1:7" ht="18">
      <c r="A9" s="366" t="s">
        <v>7</v>
      </c>
      <c r="B9" s="326">
        <v>5759.35</v>
      </c>
      <c r="C9" s="326"/>
      <c r="D9" s="326"/>
      <c r="E9" s="326">
        <v>6403678.77</v>
      </c>
      <c r="F9" s="326">
        <v>6409438.119999999</v>
      </c>
      <c r="G9"/>
    </row>
    <row r="10" spans="1:7" ht="18">
      <c r="A10" s="325">
        <v>2011753015</v>
      </c>
      <c r="B10" s="326">
        <v>313716.67</v>
      </c>
      <c r="C10" s="326">
        <v>19309654.67</v>
      </c>
      <c r="D10" s="326">
        <v>61141200</v>
      </c>
      <c r="E10" s="326"/>
      <c r="F10" s="326">
        <v>80764571.34</v>
      </c>
      <c r="G10"/>
    </row>
    <row r="11" spans="1:7" ht="18">
      <c r="A11" s="327" t="s">
        <v>209</v>
      </c>
      <c r="B11" s="326">
        <v>313716.67</v>
      </c>
      <c r="C11" s="326">
        <v>19309654.67</v>
      </c>
      <c r="D11" s="326">
        <v>61141200</v>
      </c>
      <c r="E11" s="326"/>
      <c r="F11" s="326">
        <v>80764571.34</v>
      </c>
      <c r="G11"/>
    </row>
    <row r="12" spans="1:7" ht="18">
      <c r="A12" s="366" t="s">
        <v>14</v>
      </c>
      <c r="B12" s="326"/>
      <c r="C12" s="326">
        <v>3454480</v>
      </c>
      <c r="D12" s="326"/>
      <c r="E12" s="326"/>
      <c r="F12" s="326">
        <v>3454480</v>
      </c>
      <c r="G12"/>
    </row>
    <row r="13" spans="1:7" ht="18">
      <c r="A13" s="366" t="s">
        <v>8</v>
      </c>
      <c r="B13" s="326"/>
      <c r="C13" s="326">
        <v>103200</v>
      </c>
      <c r="D13" s="326"/>
      <c r="E13" s="326"/>
      <c r="F13" s="326">
        <v>103200</v>
      </c>
      <c r="G13"/>
    </row>
    <row r="14" spans="1:7" ht="18">
      <c r="A14" s="366" t="s">
        <v>9</v>
      </c>
      <c r="B14" s="326"/>
      <c r="C14" s="326">
        <v>276780</v>
      </c>
      <c r="D14" s="326"/>
      <c r="E14" s="326"/>
      <c r="F14" s="326">
        <v>276780</v>
      </c>
      <c r="G14"/>
    </row>
    <row r="15" spans="1:7" ht="18">
      <c r="A15" s="366" t="s">
        <v>18</v>
      </c>
      <c r="B15" s="326"/>
      <c r="C15" s="326">
        <v>170180</v>
      </c>
      <c r="D15" s="326"/>
      <c r="E15" s="326"/>
      <c r="F15" s="326">
        <v>170180</v>
      </c>
      <c r="G15"/>
    </row>
    <row r="16" spans="1:7" ht="18">
      <c r="A16" s="366" t="s">
        <v>6</v>
      </c>
      <c r="B16" s="326"/>
      <c r="C16" s="326">
        <v>2094955</v>
      </c>
      <c r="D16" s="326"/>
      <c r="E16" s="326"/>
      <c r="F16" s="326">
        <v>2094955</v>
      </c>
      <c r="G16"/>
    </row>
    <row r="17" spans="1:7" ht="18">
      <c r="A17" s="366" t="s">
        <v>10</v>
      </c>
      <c r="B17" s="326"/>
      <c r="C17" s="326">
        <v>333997.41</v>
      </c>
      <c r="D17" s="326"/>
      <c r="E17" s="326"/>
      <c r="F17" s="326">
        <v>333997.41</v>
      </c>
      <c r="G17"/>
    </row>
    <row r="18" spans="1:7" ht="18">
      <c r="A18" s="366" t="s">
        <v>87</v>
      </c>
      <c r="B18" s="326"/>
      <c r="C18" s="326">
        <v>49880</v>
      </c>
      <c r="D18" s="326"/>
      <c r="E18" s="326"/>
      <c r="F18" s="326">
        <v>49880</v>
      </c>
      <c r="G18"/>
    </row>
    <row r="19" spans="1:7" ht="18">
      <c r="A19" s="366" t="s">
        <v>15</v>
      </c>
      <c r="B19" s="326"/>
      <c r="C19" s="326">
        <v>4318920</v>
      </c>
      <c r="D19" s="326"/>
      <c r="E19" s="326"/>
      <c r="F19" s="326">
        <v>4318920</v>
      </c>
      <c r="G19"/>
    </row>
    <row r="20" spans="1:7" ht="18">
      <c r="A20" s="366" t="s">
        <v>16</v>
      </c>
      <c r="B20" s="326"/>
      <c r="C20" s="326">
        <v>2556402.26</v>
      </c>
      <c r="D20" s="326"/>
      <c r="E20" s="326"/>
      <c r="F20" s="326">
        <v>2556402.26</v>
      </c>
      <c r="G20"/>
    </row>
    <row r="21" spans="1:7" ht="18">
      <c r="A21" s="366" t="s">
        <v>56</v>
      </c>
      <c r="B21" s="326"/>
      <c r="C21" s="326">
        <v>128340</v>
      </c>
      <c r="D21" s="326"/>
      <c r="E21" s="326"/>
      <c r="F21" s="326">
        <v>128340</v>
      </c>
      <c r="G21"/>
    </row>
    <row r="22" spans="1:7" ht="18">
      <c r="A22" s="366" t="s">
        <v>11</v>
      </c>
      <c r="B22" s="326"/>
      <c r="C22" s="326">
        <v>1578830</v>
      </c>
      <c r="D22" s="326"/>
      <c r="E22" s="326"/>
      <c r="F22" s="326">
        <v>1578830</v>
      </c>
      <c r="G22"/>
    </row>
    <row r="23" spans="1:7" ht="18">
      <c r="A23" s="366" t="s">
        <v>88</v>
      </c>
      <c r="B23" s="326"/>
      <c r="C23" s="326">
        <v>150830</v>
      </c>
      <c r="D23" s="326"/>
      <c r="E23" s="326"/>
      <c r="F23" s="326">
        <v>150830</v>
      </c>
      <c r="G23"/>
    </row>
    <row r="24" spans="1:7" ht="18">
      <c r="A24" s="366" t="s">
        <v>89</v>
      </c>
      <c r="B24" s="326"/>
      <c r="C24" s="326">
        <v>837130</v>
      </c>
      <c r="D24" s="326"/>
      <c r="E24" s="326"/>
      <c r="F24" s="326">
        <v>837130</v>
      </c>
      <c r="G24"/>
    </row>
    <row r="25" spans="1:7" ht="18">
      <c r="A25" s="366" t="s">
        <v>7</v>
      </c>
      <c r="B25" s="326">
        <v>313716.67</v>
      </c>
      <c r="C25" s="326">
        <v>3255730</v>
      </c>
      <c r="D25" s="326">
        <v>61141200</v>
      </c>
      <c r="E25" s="326"/>
      <c r="F25" s="326">
        <v>64710646.67</v>
      </c>
      <c r="G25"/>
    </row>
    <row r="26" spans="1:7" ht="18">
      <c r="A26" s="325">
        <v>2011726001</v>
      </c>
      <c r="B26" s="326">
        <v>40620.1</v>
      </c>
      <c r="C26" s="326"/>
      <c r="D26" s="326"/>
      <c r="E26" s="326"/>
      <c r="F26" s="326">
        <v>40620.1</v>
      </c>
      <c r="G26"/>
    </row>
    <row r="27" spans="1:7" ht="18">
      <c r="A27" s="327" t="s">
        <v>5</v>
      </c>
      <c r="B27" s="326">
        <v>40620.1</v>
      </c>
      <c r="C27" s="326"/>
      <c r="D27" s="326"/>
      <c r="E27" s="326"/>
      <c r="F27" s="326">
        <v>40620.1</v>
      </c>
      <c r="G27"/>
    </row>
    <row r="28" spans="1:7" ht="18">
      <c r="A28" s="366" t="s">
        <v>6</v>
      </c>
      <c r="B28" s="326">
        <v>1600</v>
      </c>
      <c r="C28" s="326"/>
      <c r="D28" s="326"/>
      <c r="E28" s="326"/>
      <c r="F28" s="326">
        <v>1600</v>
      </c>
      <c r="G28"/>
    </row>
    <row r="29" spans="1:7" ht="18">
      <c r="A29" s="366" t="s">
        <v>87</v>
      </c>
      <c r="B29" s="326">
        <v>6416</v>
      </c>
      <c r="C29" s="326"/>
      <c r="D29" s="326"/>
      <c r="E29" s="326"/>
      <c r="F29" s="326">
        <v>6416</v>
      </c>
      <c r="G29"/>
    </row>
    <row r="30" spans="1:7" ht="18">
      <c r="A30" s="366" t="s">
        <v>7</v>
      </c>
      <c r="B30" s="326">
        <v>32604.1</v>
      </c>
      <c r="C30" s="326"/>
      <c r="D30" s="326"/>
      <c r="E30" s="326"/>
      <c r="F30" s="326">
        <v>32604.1</v>
      </c>
      <c r="G30"/>
    </row>
    <row r="31" spans="1:7" ht="18">
      <c r="A31" s="325">
        <v>2011726002</v>
      </c>
      <c r="B31" s="326">
        <v>12260</v>
      </c>
      <c r="C31" s="326"/>
      <c r="D31" s="326"/>
      <c r="E31" s="326"/>
      <c r="F31" s="326">
        <v>12260</v>
      </c>
      <c r="G31"/>
    </row>
    <row r="32" spans="1:7" ht="18">
      <c r="A32" s="327" t="s">
        <v>23</v>
      </c>
      <c r="B32" s="326">
        <v>12260</v>
      </c>
      <c r="C32" s="326"/>
      <c r="D32" s="326"/>
      <c r="E32" s="326"/>
      <c r="F32" s="326">
        <v>12260</v>
      </c>
      <c r="G32"/>
    </row>
    <row r="33" spans="1:7" ht="18">
      <c r="A33" s="366" t="s">
        <v>9</v>
      </c>
      <c r="B33" s="326">
        <v>2700</v>
      </c>
      <c r="C33" s="326"/>
      <c r="D33" s="326"/>
      <c r="E33" s="326"/>
      <c r="F33" s="326">
        <v>2700</v>
      </c>
      <c r="G33"/>
    </row>
    <row r="34" spans="1:7" ht="18">
      <c r="A34" s="366" t="s">
        <v>10</v>
      </c>
      <c r="B34" s="326">
        <v>9560</v>
      </c>
      <c r="C34" s="326"/>
      <c r="D34" s="326"/>
      <c r="E34" s="326"/>
      <c r="F34" s="326">
        <v>9560</v>
      </c>
      <c r="G34"/>
    </row>
    <row r="35" spans="1:7" ht="18">
      <c r="A35" s="325" t="s">
        <v>21</v>
      </c>
      <c r="B35" s="326">
        <v>417354.11999999994</v>
      </c>
      <c r="C35" s="326">
        <v>19309654.67</v>
      </c>
      <c r="D35" s="326">
        <v>61141200</v>
      </c>
      <c r="E35" s="326">
        <v>6403678.77</v>
      </c>
      <c r="F35" s="326">
        <v>87271887.56</v>
      </c>
      <c r="G35"/>
    </row>
    <row r="36" spans="1:7" ht="18">
      <c r="A36"/>
      <c r="B36"/>
      <c r="C36"/>
      <c r="D36"/>
      <c r="E36"/>
      <c r="F36"/>
      <c r="G36"/>
    </row>
    <row r="37" spans="1:7" ht="18">
      <c r="A37"/>
      <c r="B37"/>
      <c r="C37"/>
      <c r="D37"/>
      <c r="E37"/>
      <c r="F37"/>
      <c r="G37"/>
    </row>
    <row r="38" spans="1:7" ht="18">
      <c r="A38"/>
      <c r="B38"/>
      <c r="C38"/>
      <c r="D38"/>
      <c r="E38"/>
      <c r="F38"/>
      <c r="G38"/>
    </row>
    <row r="39" spans="1:7" ht="18">
      <c r="A39"/>
      <c r="B39"/>
      <c r="C39"/>
      <c r="D39"/>
      <c r="E39"/>
      <c r="F39"/>
      <c r="G39"/>
    </row>
    <row r="40" spans="1:7" ht="18">
      <c r="A40"/>
      <c r="B40"/>
      <c r="C40"/>
      <c r="D40"/>
      <c r="E40"/>
      <c r="F40"/>
      <c r="G40"/>
    </row>
    <row r="41" spans="1:7" ht="18">
      <c r="A41"/>
      <c r="B41"/>
      <c r="C41"/>
      <c r="D41"/>
      <c r="E41"/>
      <c r="F41"/>
      <c r="G41"/>
    </row>
    <row r="42" spans="1:7" ht="18">
      <c r="A42"/>
      <c r="B42"/>
      <c r="C42"/>
      <c r="D42"/>
      <c r="E42"/>
      <c r="F42"/>
      <c r="G42"/>
    </row>
    <row r="43" spans="1:7" ht="18">
      <c r="A43"/>
      <c r="B43"/>
      <c r="C43"/>
      <c r="D43"/>
      <c r="E43"/>
      <c r="F43"/>
      <c r="G43"/>
    </row>
    <row r="44" spans="1:7" ht="18">
      <c r="A44"/>
      <c r="B44"/>
      <c r="C44"/>
      <c r="D44"/>
      <c r="E44"/>
      <c r="F44"/>
      <c r="G44"/>
    </row>
    <row r="45" spans="1:7" ht="18">
      <c r="A45"/>
      <c r="B45"/>
      <c r="C45"/>
      <c r="D45"/>
      <c r="E45"/>
      <c r="F45"/>
      <c r="G45"/>
    </row>
    <row r="46" spans="1:7" ht="18">
      <c r="A46"/>
      <c r="B46"/>
      <c r="C46"/>
      <c r="D46"/>
      <c r="E46"/>
      <c r="F46"/>
      <c r="G46"/>
    </row>
    <row r="47" spans="1:7" ht="18">
      <c r="A47"/>
      <c r="B47"/>
      <c r="C47"/>
      <c r="D47"/>
      <c r="E47"/>
      <c r="F47"/>
      <c r="G47"/>
    </row>
    <row r="48" spans="1:7" ht="18">
      <c r="A48"/>
      <c r="B48"/>
      <c r="C48"/>
      <c r="D48"/>
      <c r="E48"/>
      <c r="F48"/>
      <c r="G48"/>
    </row>
    <row r="49" spans="1:7" ht="18">
      <c r="A49"/>
      <c r="B49"/>
      <c r="C49"/>
      <c r="D49"/>
      <c r="E49"/>
      <c r="F49"/>
      <c r="G49"/>
    </row>
    <row r="50" spans="1:7" ht="18">
      <c r="A50"/>
      <c r="B50"/>
      <c r="C50"/>
      <c r="D50"/>
      <c r="E50"/>
      <c r="F50"/>
      <c r="G50"/>
    </row>
    <row r="51" spans="1:7" ht="18">
      <c r="A51"/>
      <c r="B51"/>
      <c r="C51"/>
      <c r="D51"/>
      <c r="E51"/>
      <c r="F51"/>
      <c r="G51"/>
    </row>
    <row r="52" spans="1:7" ht="18">
      <c r="A52"/>
      <c r="B52"/>
      <c r="C52"/>
      <c r="D52"/>
      <c r="E52"/>
      <c r="F52"/>
      <c r="G52"/>
    </row>
    <row r="53" spans="1:7" ht="18">
      <c r="A53"/>
      <c r="B53"/>
      <c r="C53"/>
      <c r="D53"/>
      <c r="E53"/>
      <c r="F53"/>
      <c r="G53"/>
    </row>
    <row r="54" spans="1:7" ht="18">
      <c r="A54"/>
      <c r="B54"/>
      <c r="C54"/>
      <c r="D54"/>
      <c r="E54"/>
      <c r="F54"/>
      <c r="G54"/>
    </row>
    <row r="55" spans="1:7" ht="18">
      <c r="A55"/>
      <c r="B55"/>
      <c r="C55"/>
      <c r="D55"/>
      <c r="E55"/>
      <c r="F55"/>
      <c r="G55"/>
    </row>
    <row r="56" spans="1:7" ht="18">
      <c r="A56"/>
      <c r="B56"/>
      <c r="C56"/>
      <c r="D56"/>
      <c r="E56"/>
      <c r="F56"/>
      <c r="G56"/>
    </row>
    <row r="57" spans="1:7" ht="18">
      <c r="A57"/>
      <c r="B57"/>
      <c r="C57"/>
      <c r="D57"/>
      <c r="E57"/>
      <c r="F57"/>
      <c r="G57"/>
    </row>
    <row r="58" spans="1:7" ht="18">
      <c r="A58"/>
      <c r="B58"/>
      <c r="C58"/>
      <c r="D58"/>
      <c r="E58"/>
      <c r="F58"/>
      <c r="G58"/>
    </row>
    <row r="59" spans="1:7" ht="18">
      <c r="A59"/>
      <c r="B59"/>
      <c r="C59"/>
      <c r="D59"/>
      <c r="E59"/>
      <c r="F59"/>
      <c r="G59"/>
    </row>
    <row r="60" spans="1:7" ht="18">
      <c r="A60"/>
      <c r="B60"/>
      <c r="C60"/>
      <c r="D60"/>
      <c r="E60"/>
      <c r="F60"/>
      <c r="G60"/>
    </row>
    <row r="61" spans="1:7" ht="18">
      <c r="A61"/>
      <c r="B61"/>
      <c r="C61"/>
      <c r="D61"/>
      <c r="E61"/>
      <c r="F61"/>
      <c r="G61"/>
    </row>
    <row r="62" spans="1:7" ht="18">
      <c r="A62"/>
      <c r="B62"/>
      <c r="C62"/>
      <c r="D62"/>
      <c r="E62"/>
      <c r="F62"/>
      <c r="G62"/>
    </row>
    <row r="63" spans="1:7" ht="18">
      <c r="A63"/>
      <c r="B63"/>
      <c r="C63"/>
      <c r="D63"/>
      <c r="E63"/>
      <c r="F63"/>
      <c r="G63"/>
    </row>
    <row r="64" spans="1:7" ht="18">
      <c r="A64"/>
      <c r="B64"/>
      <c r="C64"/>
      <c r="D64"/>
      <c r="E64"/>
      <c r="F64"/>
      <c r="G64"/>
    </row>
    <row r="65" spans="1:7" ht="18">
      <c r="A65"/>
      <c r="B65"/>
      <c r="C65"/>
      <c r="D65"/>
      <c r="E65"/>
      <c r="F65"/>
      <c r="G65"/>
    </row>
    <row r="66" spans="1:7" ht="18">
      <c r="A66"/>
      <c r="B66"/>
      <c r="C66"/>
      <c r="D66"/>
      <c r="E66"/>
      <c r="F66"/>
      <c r="G66"/>
    </row>
    <row r="67" spans="1:7" ht="18">
      <c r="A67"/>
      <c r="B67"/>
      <c r="C67"/>
      <c r="D67"/>
      <c r="E67"/>
      <c r="F67"/>
      <c r="G67"/>
    </row>
    <row r="68" spans="1:7" ht="18">
      <c r="A68"/>
      <c r="B68"/>
      <c r="C68"/>
      <c r="D68"/>
      <c r="E68"/>
      <c r="F68"/>
      <c r="G68"/>
    </row>
    <row r="69" spans="1:7" ht="18">
      <c r="A69"/>
      <c r="B69"/>
      <c r="C69"/>
      <c r="D69"/>
      <c r="E69"/>
      <c r="F69"/>
      <c r="G69"/>
    </row>
    <row r="70" spans="1:7" ht="18">
      <c r="A70"/>
      <c r="B70"/>
      <c r="C70"/>
      <c r="D70"/>
      <c r="E70"/>
      <c r="F70"/>
      <c r="G70"/>
    </row>
    <row r="71" spans="1:7" ht="18">
      <c r="A71"/>
      <c r="B71"/>
      <c r="C71"/>
      <c r="D71"/>
      <c r="E71"/>
      <c r="F71"/>
      <c r="G71"/>
    </row>
    <row r="72" spans="1:7" ht="18">
      <c r="A72"/>
      <c r="B72"/>
      <c r="C72"/>
      <c r="D72"/>
      <c r="E72"/>
      <c r="F72"/>
      <c r="G72"/>
    </row>
    <row r="73" spans="1:7" ht="18">
      <c r="A73"/>
      <c r="B73"/>
      <c r="C73"/>
      <c r="D73"/>
      <c r="E73"/>
      <c r="F73"/>
      <c r="G73"/>
    </row>
    <row r="74" spans="1:7" ht="18">
      <c r="A74"/>
      <c r="B74"/>
      <c r="C74"/>
      <c r="D74"/>
      <c r="E74"/>
      <c r="F74"/>
      <c r="G74"/>
    </row>
    <row r="75" spans="1:7" ht="18">
      <c r="A75"/>
      <c r="B75"/>
      <c r="C75"/>
      <c r="D75"/>
      <c r="E75"/>
      <c r="F75"/>
      <c r="G75"/>
    </row>
    <row r="76" spans="1:7" ht="18">
      <c r="A76"/>
      <c r="B76"/>
      <c r="C76"/>
      <c r="D76"/>
      <c r="E76"/>
      <c r="F76"/>
      <c r="G76"/>
    </row>
    <row r="77" spans="1:7" ht="18">
      <c r="A77"/>
      <c r="B77"/>
      <c r="C77"/>
      <c r="D77"/>
      <c r="E77"/>
      <c r="F77"/>
      <c r="G77"/>
    </row>
    <row r="78" spans="1:7" ht="18">
      <c r="A78"/>
      <c r="B78"/>
      <c r="C78"/>
      <c r="D78"/>
      <c r="E78"/>
      <c r="F78"/>
      <c r="G78"/>
    </row>
    <row r="79" spans="1:7" ht="18">
      <c r="A79"/>
      <c r="B79"/>
      <c r="C79"/>
      <c r="D79"/>
      <c r="E79"/>
      <c r="F79"/>
      <c r="G79"/>
    </row>
    <row r="80" spans="1:7" ht="18">
      <c r="A80"/>
      <c r="B80"/>
      <c r="C80"/>
      <c r="D80"/>
      <c r="E80"/>
      <c r="F80"/>
      <c r="G80"/>
    </row>
    <row r="81" spans="1:7" ht="18">
      <c r="A81"/>
      <c r="B81"/>
      <c r="C81"/>
      <c r="D81"/>
      <c r="E81"/>
      <c r="F81"/>
      <c r="G81"/>
    </row>
    <row r="82" spans="1:7" ht="18">
      <c r="A82"/>
      <c r="B82"/>
      <c r="C82"/>
      <c r="D82"/>
      <c r="E82"/>
      <c r="F82"/>
      <c r="G82"/>
    </row>
    <row r="83" spans="1:7" ht="18">
      <c r="A83"/>
      <c r="B83"/>
      <c r="C83"/>
      <c r="D83"/>
      <c r="E83"/>
      <c r="F83"/>
      <c r="G83"/>
    </row>
    <row r="84" spans="1:7" ht="18">
      <c r="A84"/>
      <c r="B84"/>
      <c r="C84"/>
      <c r="D84"/>
      <c r="E84"/>
      <c r="F84"/>
      <c r="G84"/>
    </row>
    <row r="85" spans="1:7" ht="18">
      <c r="A85"/>
      <c r="B85"/>
      <c r="C85"/>
      <c r="D85"/>
      <c r="E85"/>
      <c r="F85"/>
      <c r="G85"/>
    </row>
    <row r="86" spans="1:7" ht="18">
      <c r="A86"/>
      <c r="B86"/>
      <c r="C86"/>
      <c r="D86"/>
      <c r="E86"/>
      <c r="F86"/>
      <c r="G86"/>
    </row>
    <row r="87" spans="1:7" ht="18">
      <c r="A87"/>
      <c r="B87"/>
      <c r="C87"/>
      <c r="D87"/>
      <c r="E87"/>
      <c r="F87"/>
      <c r="G87"/>
    </row>
    <row r="88" spans="1:7" ht="18">
      <c r="A88"/>
      <c r="B88"/>
      <c r="C88"/>
      <c r="D88"/>
      <c r="E88"/>
      <c r="F88"/>
      <c r="G88"/>
    </row>
    <row r="89" spans="1:7" ht="18">
      <c r="A89"/>
      <c r="B89"/>
      <c r="C89"/>
      <c r="D89"/>
      <c r="E89"/>
      <c r="F89"/>
      <c r="G89"/>
    </row>
    <row r="90" spans="1:7" ht="18">
      <c r="A90"/>
      <c r="B90"/>
      <c r="C90"/>
      <c r="D90"/>
      <c r="E90"/>
      <c r="F90"/>
      <c r="G90"/>
    </row>
    <row r="91" spans="1:7" ht="18">
      <c r="A91"/>
      <c r="B91"/>
      <c r="C91"/>
      <c r="D91"/>
      <c r="E91"/>
      <c r="F91"/>
      <c r="G91"/>
    </row>
    <row r="92" spans="1:7" ht="18">
      <c r="A92"/>
      <c r="B92"/>
      <c r="C92"/>
      <c r="D92"/>
      <c r="E92"/>
      <c r="F92"/>
      <c r="G92"/>
    </row>
    <row r="93" spans="1:7" ht="18">
      <c r="A93"/>
      <c r="B93"/>
      <c r="C93"/>
      <c r="D93"/>
      <c r="E93"/>
      <c r="F93"/>
      <c r="G93"/>
    </row>
    <row r="94" spans="1:7" ht="18">
      <c r="A94"/>
      <c r="B94"/>
      <c r="C94"/>
      <c r="D94"/>
      <c r="E94"/>
      <c r="F94"/>
      <c r="G94"/>
    </row>
    <row r="95" spans="1:7" ht="18">
      <c r="A95"/>
      <c r="B95"/>
      <c r="C95"/>
      <c r="D95"/>
      <c r="E95"/>
      <c r="F95"/>
      <c r="G95"/>
    </row>
    <row r="96" spans="1:7" ht="18">
      <c r="A96"/>
      <c r="B96"/>
      <c r="C96"/>
      <c r="D96"/>
      <c r="E96"/>
      <c r="F96"/>
      <c r="G96"/>
    </row>
    <row r="97" spans="1:7" ht="18">
      <c r="A97"/>
      <c r="B97"/>
      <c r="C97"/>
      <c r="D97"/>
      <c r="E97"/>
      <c r="F97"/>
      <c r="G97"/>
    </row>
    <row r="98" spans="1:7" ht="18">
      <c r="A98"/>
      <c r="B98"/>
      <c r="C98"/>
      <c r="D98"/>
      <c r="E98"/>
      <c r="F98"/>
      <c r="G98"/>
    </row>
    <row r="99" spans="1:7" ht="18">
      <c r="A99"/>
      <c r="B99"/>
      <c r="C99"/>
      <c r="D99"/>
      <c r="E99"/>
      <c r="F99"/>
      <c r="G99"/>
    </row>
    <row r="100" spans="1:7" ht="18">
      <c r="A100"/>
      <c r="B100"/>
      <c r="C100"/>
      <c r="D100"/>
      <c r="E100"/>
      <c r="F100"/>
      <c r="G100"/>
    </row>
    <row r="101" spans="1:7" ht="18">
      <c r="A101"/>
      <c r="B101"/>
      <c r="C101"/>
      <c r="D101"/>
      <c r="E101"/>
      <c r="F101"/>
      <c r="G101"/>
    </row>
    <row r="102" spans="1:7" ht="18">
      <c r="A102"/>
      <c r="B102"/>
      <c r="C102"/>
      <c r="D102"/>
      <c r="E102"/>
      <c r="F102"/>
      <c r="G102"/>
    </row>
    <row r="103" spans="1:7" ht="18">
      <c r="A103"/>
      <c r="B103"/>
      <c r="C103"/>
      <c r="D103"/>
      <c r="E103"/>
      <c r="F103"/>
      <c r="G103"/>
    </row>
    <row r="104" spans="1:7" ht="18">
      <c r="A104"/>
      <c r="B104"/>
      <c r="C104"/>
      <c r="D104"/>
      <c r="E104"/>
      <c r="F104"/>
      <c r="G104"/>
    </row>
    <row r="105" spans="1:7" ht="18">
      <c r="A105"/>
      <c r="B105"/>
      <c r="C105"/>
      <c r="D105"/>
      <c r="E105"/>
      <c r="F105"/>
      <c r="G105"/>
    </row>
    <row r="106" spans="1:7" ht="18">
      <c r="A106"/>
      <c r="B106"/>
      <c r="C106"/>
      <c r="D106"/>
      <c r="E106"/>
      <c r="F106"/>
      <c r="G106"/>
    </row>
    <row r="107" spans="1:7" ht="18">
      <c r="A107"/>
      <c r="B107"/>
      <c r="C107"/>
      <c r="D107"/>
      <c r="E107"/>
      <c r="F107"/>
      <c r="G107" s="9"/>
    </row>
    <row r="108" spans="1:7" ht="18">
      <c r="A108"/>
      <c r="B108"/>
      <c r="C108"/>
      <c r="D108"/>
      <c r="E108"/>
      <c r="F108"/>
      <c r="G108" s="9"/>
    </row>
    <row r="109" spans="1:7" ht="18">
      <c r="A109"/>
      <c r="B109"/>
      <c r="C109"/>
      <c r="D109"/>
      <c r="E109"/>
      <c r="F109"/>
      <c r="G109" s="9"/>
    </row>
    <row r="110" spans="1:7" ht="18">
      <c r="A110"/>
      <c r="B110"/>
      <c r="C110"/>
      <c r="D110"/>
      <c r="E110"/>
      <c r="F110"/>
      <c r="G110" s="9"/>
    </row>
    <row r="111" spans="1:7" ht="18">
      <c r="A111"/>
      <c r="B111"/>
      <c r="C111"/>
      <c r="D111"/>
      <c r="E111"/>
      <c r="F111"/>
      <c r="G111" s="9"/>
    </row>
    <row r="112" spans="1:7" ht="18">
      <c r="A112"/>
      <c r="B112"/>
      <c r="C112"/>
      <c r="D112"/>
      <c r="E112"/>
      <c r="F112"/>
      <c r="G112" s="9"/>
    </row>
    <row r="113" spans="1:7" ht="18">
      <c r="A113"/>
      <c r="B113"/>
      <c r="C113"/>
      <c r="D113"/>
      <c r="E113"/>
      <c r="F113"/>
      <c r="G113" s="9"/>
    </row>
    <row r="114" spans="1:7" ht="18">
      <c r="A114"/>
      <c r="B114"/>
      <c r="C114"/>
      <c r="D114"/>
      <c r="E114"/>
      <c r="F114"/>
      <c r="G114" s="9"/>
    </row>
    <row r="115" spans="1:7" ht="18">
      <c r="A115"/>
      <c r="B115"/>
      <c r="C115"/>
      <c r="D115"/>
      <c r="E115"/>
      <c r="F115"/>
      <c r="G115" s="9"/>
    </row>
    <row r="116" spans="1:7" ht="18">
      <c r="A116"/>
      <c r="B116"/>
      <c r="C116"/>
      <c r="D116"/>
      <c r="E116"/>
      <c r="F116"/>
      <c r="G116" s="9"/>
    </row>
    <row r="117" spans="1:7" ht="18">
      <c r="A117"/>
      <c r="B117"/>
      <c r="C117"/>
      <c r="D117"/>
      <c r="E117"/>
      <c r="F117"/>
      <c r="G117" s="9"/>
    </row>
    <row r="118" spans="1:7" ht="18">
      <c r="A118"/>
      <c r="B118"/>
      <c r="C118"/>
      <c r="D118"/>
      <c r="E118"/>
      <c r="F118"/>
      <c r="G118" s="9"/>
    </row>
    <row r="119" spans="1:7" ht="18">
      <c r="A119"/>
      <c r="B119"/>
      <c r="C119"/>
      <c r="D119"/>
      <c r="E119"/>
      <c r="F119"/>
      <c r="G119" s="9"/>
    </row>
    <row r="120" spans="1:7" ht="18">
      <c r="A120"/>
      <c r="B120"/>
      <c r="C120"/>
      <c r="D120"/>
      <c r="E120"/>
      <c r="F120"/>
      <c r="G120" s="9"/>
    </row>
    <row r="121" spans="1:7" ht="18">
      <c r="A121"/>
      <c r="B121"/>
      <c r="C121"/>
      <c r="D121"/>
      <c r="E121"/>
      <c r="F121"/>
      <c r="G121" s="9"/>
    </row>
    <row r="122" spans="1:7" ht="18">
      <c r="A122"/>
      <c r="B122"/>
      <c r="C122"/>
      <c r="D122"/>
      <c r="E122"/>
      <c r="F122"/>
      <c r="G122" s="9"/>
    </row>
    <row r="123" spans="1:7" ht="18">
      <c r="A123"/>
      <c r="B123"/>
      <c r="C123"/>
      <c r="D123"/>
      <c r="E123"/>
      <c r="F123"/>
      <c r="G123" s="9"/>
    </row>
    <row r="124" spans="1:7" ht="18">
      <c r="A124"/>
      <c r="B124"/>
      <c r="C124"/>
      <c r="D124"/>
      <c r="E124"/>
      <c r="F124"/>
      <c r="G124" s="9"/>
    </row>
    <row r="125" spans="1:7" ht="18">
      <c r="A125"/>
      <c r="B125"/>
      <c r="C125"/>
      <c r="D125"/>
      <c r="E125"/>
      <c r="F125"/>
      <c r="G125" s="9"/>
    </row>
    <row r="126" spans="1:7" ht="18">
      <c r="A126"/>
      <c r="B126"/>
      <c r="C126"/>
      <c r="D126"/>
      <c r="E126"/>
      <c r="F126"/>
      <c r="G126" s="9"/>
    </row>
    <row r="127" spans="1:7" ht="18">
      <c r="A127"/>
      <c r="B127"/>
      <c r="C127"/>
      <c r="D127"/>
      <c r="E127"/>
      <c r="F127"/>
      <c r="G127" s="9"/>
    </row>
    <row r="128" spans="1:7" ht="18">
      <c r="A128"/>
      <c r="B128"/>
      <c r="C128"/>
      <c r="D128"/>
      <c r="E128"/>
      <c r="F128"/>
      <c r="G128" s="9"/>
    </row>
    <row r="129" spans="1:7" ht="18">
      <c r="A129"/>
      <c r="B129"/>
      <c r="C129"/>
      <c r="D129"/>
      <c r="E129"/>
      <c r="F129"/>
      <c r="G129" s="9"/>
    </row>
    <row r="130" spans="1:7" ht="18">
      <c r="A130"/>
      <c r="B130"/>
      <c r="C130"/>
      <c r="D130"/>
      <c r="E130"/>
      <c r="F130"/>
      <c r="G130" s="9"/>
    </row>
    <row r="131" spans="1:7" ht="18">
      <c r="A131"/>
      <c r="B131"/>
      <c r="C131"/>
      <c r="D131"/>
      <c r="E131"/>
      <c r="F131"/>
      <c r="G131" s="9"/>
    </row>
    <row r="132" spans="1:7" ht="18">
      <c r="A132"/>
      <c r="B132"/>
      <c r="C132"/>
      <c r="D132"/>
      <c r="E132"/>
      <c r="F132"/>
      <c r="G132" s="9"/>
    </row>
    <row r="133" spans="1:7" ht="18">
      <c r="A133"/>
      <c r="B133"/>
      <c r="C133"/>
      <c r="D133"/>
      <c r="E133"/>
      <c r="F133"/>
      <c r="G133" s="9"/>
    </row>
    <row r="134" spans="1:7" ht="18">
      <c r="A134"/>
      <c r="B134"/>
      <c r="C134"/>
      <c r="D134"/>
      <c r="E134"/>
      <c r="F134"/>
      <c r="G134" s="9"/>
    </row>
    <row r="135" spans="1:7" ht="18">
      <c r="A135"/>
      <c r="B135"/>
      <c r="C135"/>
      <c r="D135"/>
      <c r="E135"/>
      <c r="F135"/>
      <c r="G135" s="9"/>
    </row>
    <row r="136" spans="1:7" ht="18">
      <c r="A136"/>
      <c r="B136"/>
      <c r="C136"/>
      <c r="D136"/>
      <c r="E136"/>
      <c r="F136"/>
      <c r="G136" s="9"/>
    </row>
    <row r="137" spans="1:7" ht="18">
      <c r="A137"/>
      <c r="B137"/>
      <c r="C137"/>
      <c r="D137"/>
      <c r="E137"/>
      <c r="F137"/>
      <c r="G137" s="9"/>
    </row>
    <row r="138" spans="1:7" ht="18">
      <c r="A138"/>
      <c r="B138"/>
      <c r="C138"/>
      <c r="D138"/>
      <c r="E138"/>
      <c r="F138"/>
      <c r="G138" s="9"/>
    </row>
    <row r="139" spans="1:7" ht="18">
      <c r="A139"/>
      <c r="B139"/>
      <c r="C139"/>
      <c r="D139"/>
      <c r="E139"/>
      <c r="F139"/>
      <c r="G139" s="9"/>
    </row>
    <row r="140" spans="1:7" ht="18">
      <c r="A140"/>
      <c r="B140"/>
      <c r="C140"/>
      <c r="D140"/>
      <c r="E140"/>
      <c r="F140"/>
      <c r="G140" s="9"/>
    </row>
    <row r="141" spans="1:7" ht="18">
      <c r="A141"/>
      <c r="B141"/>
      <c r="C141"/>
      <c r="D141"/>
      <c r="E141"/>
      <c r="F141"/>
      <c r="G141" s="9"/>
    </row>
    <row r="142" spans="1:7" ht="18">
      <c r="A142"/>
      <c r="B142"/>
      <c r="C142"/>
      <c r="D142"/>
      <c r="E142"/>
      <c r="F142"/>
      <c r="G142" s="9"/>
    </row>
    <row r="143" spans="1:7" ht="18">
      <c r="A143"/>
      <c r="B143"/>
      <c r="C143"/>
      <c r="D143"/>
      <c r="E143"/>
      <c r="F143"/>
      <c r="G143" s="9"/>
    </row>
    <row r="144" spans="1:7" ht="18">
      <c r="A144"/>
      <c r="B144"/>
      <c r="C144"/>
      <c r="D144"/>
      <c r="E144"/>
      <c r="F144"/>
      <c r="G144" s="9"/>
    </row>
    <row r="145" spans="1:7" ht="18">
      <c r="A145"/>
      <c r="B145"/>
      <c r="C145"/>
      <c r="D145"/>
      <c r="E145"/>
      <c r="F145"/>
      <c r="G145" s="9"/>
    </row>
    <row r="146" spans="1:7" ht="18">
      <c r="A146"/>
      <c r="B146"/>
      <c r="C146"/>
      <c r="D146"/>
      <c r="E146"/>
      <c r="F146"/>
      <c r="G146" s="9"/>
    </row>
    <row r="147" spans="1:7" ht="18">
      <c r="A147"/>
      <c r="B147"/>
      <c r="C147"/>
      <c r="D147"/>
      <c r="E147"/>
      <c r="F147"/>
      <c r="G147" s="9"/>
    </row>
    <row r="148" spans="1:7" ht="18">
      <c r="A148"/>
      <c r="B148"/>
      <c r="C148"/>
      <c r="D148"/>
      <c r="E148"/>
      <c r="F148"/>
      <c r="G148" s="9"/>
    </row>
    <row r="149" spans="1:7" ht="18">
      <c r="A149"/>
      <c r="B149"/>
      <c r="C149"/>
      <c r="D149"/>
      <c r="E149"/>
      <c r="F149"/>
      <c r="G149" s="9"/>
    </row>
    <row r="150" spans="1:7" ht="18">
      <c r="A150"/>
      <c r="B150"/>
      <c r="C150"/>
      <c r="D150"/>
      <c r="E150"/>
      <c r="F150"/>
      <c r="G150" s="9"/>
    </row>
    <row r="151" spans="1:7" ht="18">
      <c r="A151"/>
      <c r="B151"/>
      <c r="C151"/>
      <c r="D151"/>
      <c r="E151"/>
      <c r="F151"/>
      <c r="G151" s="9"/>
    </row>
    <row r="152" spans="1:7" ht="18">
      <c r="A152"/>
      <c r="B152"/>
      <c r="C152"/>
      <c r="D152"/>
      <c r="E152"/>
      <c r="F152"/>
      <c r="G152" s="9"/>
    </row>
    <row r="153" spans="1:7" ht="18">
      <c r="A153"/>
      <c r="B153"/>
      <c r="C153"/>
      <c r="D153"/>
      <c r="E153"/>
      <c r="F153"/>
      <c r="G153" s="9"/>
    </row>
    <row r="154" spans="1:7" ht="18">
      <c r="A154"/>
      <c r="B154"/>
      <c r="C154"/>
      <c r="D154"/>
      <c r="E154"/>
      <c r="F154"/>
      <c r="G154" s="9"/>
    </row>
    <row r="155" spans="1:7" ht="18">
      <c r="A155"/>
      <c r="B155"/>
      <c r="C155"/>
      <c r="D155"/>
      <c r="E155"/>
      <c r="F155"/>
      <c r="G155" s="9"/>
    </row>
    <row r="156" spans="1:6" ht="18">
      <c r="A156"/>
      <c r="B156"/>
      <c r="C156"/>
      <c r="D156"/>
      <c r="E156"/>
      <c r="F156"/>
    </row>
    <row r="157" spans="1:6" ht="18">
      <c r="A157"/>
      <c r="B157"/>
      <c r="C157"/>
      <c r="D157"/>
      <c r="E157"/>
      <c r="F157"/>
    </row>
    <row r="158" spans="1:6" ht="18">
      <c r="A158"/>
      <c r="B158"/>
      <c r="C158"/>
      <c r="D158"/>
      <c r="E158"/>
      <c r="F158"/>
    </row>
    <row r="159" spans="1:6" ht="18">
      <c r="A159"/>
      <c r="B159"/>
      <c r="C159"/>
      <c r="D159"/>
      <c r="E159"/>
      <c r="F159"/>
    </row>
    <row r="160" spans="1:6" ht="18">
      <c r="A160"/>
      <c r="B160"/>
      <c r="C160"/>
      <c r="D160"/>
      <c r="E160"/>
      <c r="F160"/>
    </row>
    <row r="161" spans="1:6" ht="18">
      <c r="A161"/>
      <c r="B161"/>
      <c r="C161"/>
      <c r="D161"/>
      <c r="E161"/>
      <c r="F161"/>
    </row>
    <row r="162" spans="1:6" ht="18">
      <c r="A162" s="9"/>
      <c r="B162" s="9"/>
      <c r="C162" s="9"/>
      <c r="D162" s="9"/>
      <c r="E162" s="9"/>
      <c r="F162" s="9"/>
    </row>
    <row r="163" spans="1:6" ht="18">
      <c r="A163" s="9"/>
      <c r="B163" s="9"/>
      <c r="C163" s="9"/>
      <c r="D163" s="9"/>
      <c r="E163" s="9"/>
      <c r="F163" s="9"/>
    </row>
    <row r="164" spans="1:6" ht="18">
      <c r="A164" s="9"/>
      <c r="B164" s="9"/>
      <c r="C164" s="9"/>
      <c r="D164" s="9"/>
      <c r="E164" s="9"/>
      <c r="F164" s="9"/>
    </row>
    <row r="165" spans="1:6" ht="18">
      <c r="A165" s="9"/>
      <c r="B165" s="9"/>
      <c r="C165" s="9"/>
      <c r="D165" s="9"/>
      <c r="E165" s="9"/>
      <c r="F165" s="9"/>
    </row>
    <row r="166" spans="1:6" ht="18">
      <c r="A166" s="9"/>
      <c r="B166" s="9"/>
      <c r="C166" s="9"/>
      <c r="D166" s="9"/>
      <c r="E166" s="9"/>
      <c r="F166" s="9"/>
    </row>
    <row r="167" spans="1:6" ht="18">
      <c r="A167" s="9"/>
      <c r="B167" s="9"/>
      <c r="C167" s="9"/>
      <c r="D167" s="9"/>
      <c r="E167" s="9"/>
      <c r="F167" s="9"/>
    </row>
    <row r="168" spans="1:6" ht="18">
      <c r="A168" s="9"/>
      <c r="B168" s="9"/>
      <c r="C168" s="9"/>
      <c r="D168" s="9"/>
      <c r="E168" s="9"/>
      <c r="F168" s="9"/>
    </row>
    <row r="169" spans="1:6" ht="18">
      <c r="A169" s="9"/>
      <c r="B169" s="9"/>
      <c r="C169" s="9"/>
      <c r="D169" s="9"/>
      <c r="E169" s="9"/>
      <c r="F169" s="9"/>
    </row>
    <row r="170" spans="1:6" ht="18">
      <c r="A170" s="9"/>
      <c r="B170" s="9"/>
      <c r="C170" s="9"/>
      <c r="D170" s="9"/>
      <c r="E170" s="9"/>
      <c r="F170" s="9"/>
    </row>
    <row r="171" spans="1:6" ht="18">
      <c r="A171" s="9"/>
      <c r="B171" s="9"/>
      <c r="C171" s="9"/>
      <c r="D171" s="9"/>
      <c r="E171" s="9"/>
      <c r="F171" s="9"/>
    </row>
    <row r="172" spans="1:6" ht="18">
      <c r="A172" s="9"/>
      <c r="B172" s="9"/>
      <c r="C172" s="9"/>
      <c r="D172" s="9"/>
      <c r="E172" s="9"/>
      <c r="F172" s="9"/>
    </row>
    <row r="173" spans="1:6" ht="18">
      <c r="A173" s="9"/>
      <c r="B173" s="9"/>
      <c r="C173" s="9"/>
      <c r="D173" s="9"/>
      <c r="E173" s="9"/>
      <c r="F173" s="9"/>
    </row>
    <row r="174" spans="1:6" ht="18">
      <c r="A174" s="9"/>
      <c r="B174" s="9"/>
      <c r="C174" s="9"/>
      <c r="D174" s="9"/>
      <c r="E174" s="9"/>
      <c r="F174" s="9"/>
    </row>
    <row r="175" spans="1:6" ht="18">
      <c r="A175" s="9"/>
      <c r="B175" s="9"/>
      <c r="C175" s="9"/>
      <c r="D175" s="9"/>
      <c r="E175" s="9"/>
      <c r="F175" s="9"/>
    </row>
    <row r="176" spans="1:6" ht="18">
      <c r="A176" s="9"/>
      <c r="B176" s="9"/>
      <c r="C176" s="9"/>
      <c r="D176" s="9"/>
      <c r="E176" s="9"/>
      <c r="F176" s="9"/>
    </row>
    <row r="177" spans="1:6" ht="18">
      <c r="A177" s="9"/>
      <c r="B177" s="9"/>
      <c r="C177" s="9"/>
      <c r="D177" s="9"/>
      <c r="E177" s="9"/>
      <c r="F177" s="9"/>
    </row>
    <row r="178" spans="1:6" ht="18">
      <c r="A178" s="9"/>
      <c r="B178" s="9"/>
      <c r="C178" s="9"/>
      <c r="D178" s="9"/>
      <c r="E178" s="9"/>
      <c r="F178" s="9"/>
    </row>
    <row r="179" spans="1:6" ht="18">
      <c r="A179" s="9"/>
      <c r="B179" s="9"/>
      <c r="C179" s="9"/>
      <c r="D179" s="9"/>
      <c r="E179" s="9"/>
      <c r="F179" s="9"/>
    </row>
    <row r="180" spans="1:6" ht="18">
      <c r="A180" s="9"/>
      <c r="B180" s="9"/>
      <c r="C180" s="9"/>
      <c r="D180" s="9"/>
      <c r="E180" s="9"/>
      <c r="F180" s="9"/>
    </row>
    <row r="181" spans="1:6" ht="18">
      <c r="A181" s="9"/>
      <c r="B181" s="9"/>
      <c r="C181" s="9"/>
      <c r="D181" s="9"/>
      <c r="E181" s="9"/>
      <c r="F181" s="9"/>
    </row>
    <row r="182" spans="1:6" ht="18">
      <c r="A182" s="9"/>
      <c r="B182" s="9"/>
      <c r="C182" s="9"/>
      <c r="D182" s="9"/>
      <c r="E182" s="9"/>
      <c r="F182" s="9"/>
    </row>
    <row r="183" spans="1:6" ht="18">
      <c r="A183" s="9"/>
      <c r="B183" s="9"/>
      <c r="C183" s="9"/>
      <c r="D183" s="9"/>
      <c r="E183" s="9"/>
      <c r="F183" s="9"/>
    </row>
    <row r="184" spans="1:6" ht="18">
      <c r="A184" s="9"/>
      <c r="B184" s="9"/>
      <c r="C184" s="9"/>
      <c r="D184" s="9"/>
      <c r="E184" s="9"/>
      <c r="F184" s="9"/>
    </row>
    <row r="185" spans="1:6" ht="18">
      <c r="A185" s="9"/>
      <c r="B185" s="9"/>
      <c r="C185" s="9"/>
      <c r="D185" s="9"/>
      <c r="E185" s="9"/>
      <c r="F185" s="9"/>
    </row>
    <row r="186" spans="1:6" ht="18">
      <c r="A186" s="9"/>
      <c r="B186" s="9"/>
      <c r="C186" s="9"/>
      <c r="D186" s="9"/>
      <c r="E186" s="9"/>
      <c r="F186" s="9"/>
    </row>
    <row r="187" spans="1:6" ht="18">
      <c r="A187" s="9"/>
      <c r="B187" s="9"/>
      <c r="C187" s="9"/>
      <c r="D187" s="9"/>
      <c r="E187" s="9"/>
      <c r="F187" s="9"/>
    </row>
    <row r="188" spans="1:6" ht="18">
      <c r="A188" s="9"/>
      <c r="B188" s="9"/>
      <c r="C188" s="9"/>
      <c r="D188" s="9"/>
      <c r="E188" s="9"/>
      <c r="F188" s="9"/>
    </row>
    <row r="189" spans="1:6" ht="18">
      <c r="A189" s="9"/>
      <c r="B189" s="9"/>
      <c r="C189" s="9"/>
      <c r="D189" s="9"/>
      <c r="E189" s="9"/>
      <c r="F189" s="9"/>
    </row>
    <row r="190" spans="1:6" ht="18">
      <c r="A190" s="9"/>
      <c r="B190" s="9"/>
      <c r="C190" s="9"/>
      <c r="D190" s="9"/>
      <c r="E190" s="9"/>
      <c r="F190" s="9"/>
    </row>
    <row r="191" spans="1:6" ht="18">
      <c r="A191" s="9"/>
      <c r="B191" s="9"/>
      <c r="C191" s="9"/>
      <c r="D191" s="9"/>
      <c r="E191" s="9"/>
      <c r="F191" s="9"/>
    </row>
    <row r="192" spans="1:6" ht="18">
      <c r="A192" s="9"/>
      <c r="B192" s="9"/>
      <c r="C192" s="9"/>
      <c r="D192" s="9"/>
      <c r="E192" s="9"/>
      <c r="F192" s="9"/>
    </row>
    <row r="193" spans="1:6" ht="18">
      <c r="A193" s="9"/>
      <c r="B193" s="9"/>
      <c r="C193" s="9"/>
      <c r="D193" s="9"/>
      <c r="E193" s="9"/>
      <c r="F193" s="9"/>
    </row>
    <row r="194" spans="1:6" ht="18">
      <c r="A194" s="9"/>
      <c r="B194" s="9"/>
      <c r="C194" s="9"/>
      <c r="D194" s="9"/>
      <c r="E194" s="9"/>
      <c r="F194" s="9"/>
    </row>
    <row r="195" spans="1:6" ht="18">
      <c r="A195" s="9"/>
      <c r="B195" s="9"/>
      <c r="C195" s="9"/>
      <c r="D195" s="9"/>
      <c r="E195" s="9"/>
      <c r="F195" s="9"/>
    </row>
    <row r="196" spans="1:6" ht="18">
      <c r="A196" s="9"/>
      <c r="B196" s="9"/>
      <c r="C196" s="9"/>
      <c r="D196" s="9"/>
      <c r="E196" s="9"/>
      <c r="F196" s="9"/>
    </row>
    <row r="197" spans="1:6" ht="18">
      <c r="A197" s="9"/>
      <c r="B197" s="9"/>
      <c r="C197" s="9"/>
      <c r="D197" s="9"/>
      <c r="E197" s="9"/>
      <c r="F197" s="9"/>
    </row>
    <row r="198" spans="1:6" ht="18">
      <c r="A198" s="9"/>
      <c r="B198" s="9"/>
      <c r="C198" s="9"/>
      <c r="D198" s="9"/>
      <c r="E198" s="9"/>
      <c r="F198" s="9"/>
    </row>
    <row r="199" spans="1:6" ht="18">
      <c r="A199" s="9"/>
      <c r="B199" s="9"/>
      <c r="C199" s="9"/>
      <c r="D199" s="9"/>
      <c r="E199" s="9"/>
      <c r="F199" s="9"/>
    </row>
    <row r="200" spans="1:6" ht="18">
      <c r="A200" s="9"/>
      <c r="B200" s="9"/>
      <c r="C200" s="9"/>
      <c r="D200" s="9"/>
      <c r="E200" s="9"/>
      <c r="F200" s="9"/>
    </row>
    <row r="201" spans="1:6" ht="18">
      <c r="A201" s="9"/>
      <c r="B201" s="9"/>
      <c r="C201" s="9"/>
      <c r="D201" s="9"/>
      <c r="E201" s="9"/>
      <c r="F201" s="9"/>
    </row>
    <row r="202" spans="1:6" ht="18">
      <c r="A202" s="9"/>
      <c r="B202" s="9"/>
      <c r="C202" s="9"/>
      <c r="D202" s="9"/>
      <c r="E202" s="9"/>
      <c r="F202" s="9"/>
    </row>
    <row r="203" spans="1:6" ht="18">
      <c r="A203" s="9"/>
      <c r="B203" s="9"/>
      <c r="C203" s="9"/>
      <c r="D203" s="9"/>
      <c r="E203" s="9"/>
      <c r="F203" s="9"/>
    </row>
    <row r="204" spans="1:6" ht="18">
      <c r="A204" s="9"/>
      <c r="B204" s="9"/>
      <c r="C204" s="9"/>
      <c r="D204" s="9"/>
      <c r="E204" s="9"/>
      <c r="F204" s="9"/>
    </row>
    <row r="205" spans="1:6" ht="18">
      <c r="A205" s="9"/>
      <c r="B205" s="9"/>
      <c r="C205" s="9"/>
      <c r="D205" s="9"/>
      <c r="E205" s="9"/>
      <c r="F205" s="9"/>
    </row>
    <row r="206" spans="1:6" ht="18">
      <c r="A206" s="9"/>
      <c r="B206" s="9"/>
      <c r="C206" s="9"/>
      <c r="D206" s="9"/>
      <c r="E206" s="9"/>
      <c r="F206" s="9"/>
    </row>
    <row r="207" spans="1:6" ht="18">
      <c r="A207" s="9"/>
      <c r="B207" s="9"/>
      <c r="C207" s="9"/>
      <c r="D207" s="9"/>
      <c r="E207" s="9"/>
      <c r="F207" s="9"/>
    </row>
    <row r="208" spans="1:6" ht="18">
      <c r="A208" s="9"/>
      <c r="B208" s="9"/>
      <c r="C208" s="9"/>
      <c r="D208" s="9"/>
      <c r="E208" s="9"/>
      <c r="F208" s="9"/>
    </row>
    <row r="209" spans="1:6" ht="18">
      <c r="A209" s="9"/>
      <c r="B209" s="9"/>
      <c r="C209" s="9"/>
      <c r="D209" s="9"/>
      <c r="E209" s="9"/>
      <c r="F209" s="9"/>
    </row>
    <row r="210" spans="1:6" ht="18">
      <c r="A210" s="9"/>
      <c r="B210" s="9"/>
      <c r="C210" s="9"/>
      <c r="D210" s="9"/>
      <c r="E210" s="9"/>
      <c r="F210" s="9"/>
    </row>
    <row r="211" spans="1:6" ht="18">
      <c r="A211" s="9"/>
      <c r="B211" s="9"/>
      <c r="C211" s="9"/>
      <c r="D211" s="9"/>
      <c r="E211" s="9"/>
      <c r="F211" s="9"/>
    </row>
    <row r="212" spans="1:6" ht="18">
      <c r="A212" s="9"/>
      <c r="B212" s="9"/>
      <c r="C212" s="9"/>
      <c r="D212" s="9"/>
      <c r="E212" s="9"/>
      <c r="F212" s="9"/>
    </row>
    <row r="213" spans="1:6" ht="18">
      <c r="A213" s="9"/>
      <c r="B213" s="9"/>
      <c r="C213" s="9"/>
      <c r="D213" s="9"/>
      <c r="E213" s="9"/>
      <c r="F213" s="9"/>
    </row>
    <row r="214" spans="1:6" ht="18">
      <c r="A214" s="9"/>
      <c r="B214" s="9"/>
      <c r="C214" s="9"/>
      <c r="D214" s="9"/>
      <c r="E214" s="9"/>
      <c r="F214" s="9"/>
    </row>
    <row r="215" spans="1:6" ht="18">
      <c r="A215" s="9"/>
      <c r="B215" s="9"/>
      <c r="C215" s="9"/>
      <c r="D215" s="9"/>
      <c r="E215" s="9"/>
      <c r="F215" s="9"/>
    </row>
    <row r="216" spans="1:6" ht="18">
      <c r="A216" s="9"/>
      <c r="B216" s="9"/>
      <c r="C216" s="9"/>
      <c r="D216" s="9"/>
      <c r="E216" s="9"/>
      <c r="F216" s="9"/>
    </row>
    <row r="217" spans="1:6" ht="18">
      <c r="A217" s="9"/>
      <c r="B217" s="9"/>
      <c r="C217" s="9"/>
      <c r="D217" s="9"/>
      <c r="E217" s="9"/>
      <c r="F217" s="9"/>
    </row>
    <row r="218" spans="1:6" ht="18">
      <c r="A218" s="9"/>
      <c r="B218" s="9"/>
      <c r="C218" s="9"/>
      <c r="D218" s="9"/>
      <c r="E218" s="9"/>
      <c r="F218" s="9"/>
    </row>
    <row r="219" spans="1:6" ht="18">
      <c r="A219" s="9"/>
      <c r="B219" s="9"/>
      <c r="C219" s="9"/>
      <c r="D219" s="9"/>
      <c r="E219" s="9"/>
      <c r="F219" s="9"/>
    </row>
    <row r="220" spans="1:6" ht="18">
      <c r="A220" s="9"/>
      <c r="B220" s="9"/>
      <c r="C220" s="9"/>
      <c r="D220" s="9"/>
      <c r="E220" s="9"/>
      <c r="F220" s="9"/>
    </row>
    <row r="221" spans="1:6" ht="18">
      <c r="A221" s="9"/>
      <c r="B221" s="9"/>
      <c r="C221" s="9"/>
      <c r="D221" s="9"/>
      <c r="E221" s="9"/>
      <c r="F221" s="9"/>
    </row>
    <row r="222" spans="1:6" ht="18">
      <c r="A222" s="9"/>
      <c r="B222" s="9"/>
      <c r="C222" s="9"/>
      <c r="D222" s="9"/>
      <c r="E222" s="9"/>
      <c r="F222" s="9"/>
    </row>
    <row r="223" spans="1:6" ht="18">
      <c r="A223" s="9"/>
      <c r="B223" s="9"/>
      <c r="C223" s="9"/>
      <c r="D223" s="9"/>
      <c r="E223" s="9"/>
      <c r="F223" s="9"/>
    </row>
    <row r="224" spans="1:6" ht="18">
      <c r="A224" s="9"/>
      <c r="B224" s="9"/>
      <c r="C224" s="9"/>
      <c r="D224" s="9"/>
      <c r="E224" s="9"/>
      <c r="F224" s="9"/>
    </row>
    <row r="225" spans="1:6" ht="18">
      <c r="A225" s="9"/>
      <c r="B225" s="9"/>
      <c r="C225" s="9"/>
      <c r="D225" s="9"/>
      <c r="E225" s="9"/>
      <c r="F225" s="9"/>
    </row>
    <row r="226" spans="1:6" ht="18">
      <c r="A226" s="9"/>
      <c r="B226" s="9"/>
      <c r="C226" s="9"/>
      <c r="D226" s="9"/>
      <c r="E226" s="9"/>
      <c r="F226" s="9"/>
    </row>
    <row r="227" spans="1:6" ht="18">
      <c r="A227" s="9"/>
      <c r="B227" s="9"/>
      <c r="C227" s="9"/>
      <c r="D227" s="9"/>
      <c r="E227" s="9"/>
      <c r="F227" s="9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2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421875" style="147" customWidth="1"/>
    <col min="2" max="2" width="10.421875" style="147" customWidth="1"/>
    <col min="3" max="3" width="8.00390625" style="147" customWidth="1"/>
    <col min="4" max="4" width="6.421875" style="147" customWidth="1"/>
    <col min="5" max="5" width="7.140625" style="147" customWidth="1"/>
    <col min="6" max="6" width="6.421875" style="147" customWidth="1"/>
    <col min="7" max="7" width="9.28125" style="147" customWidth="1"/>
    <col min="8" max="8" width="8.57421875" style="147" customWidth="1"/>
    <col min="9" max="9" width="9.7109375" style="147" customWidth="1"/>
    <col min="10" max="10" width="9.140625" style="147" customWidth="1"/>
    <col min="11" max="11" width="8.57421875" style="147" customWidth="1"/>
    <col min="12" max="13" width="9.28125" style="147" customWidth="1"/>
    <col min="14" max="16384" width="9.00390625" style="147" customWidth="1"/>
  </cols>
  <sheetData>
    <row r="1" spans="1:2" ht="16.5">
      <c r="A1" s="314" t="s">
        <v>28</v>
      </c>
      <c r="B1" s="315" t="s">
        <v>35</v>
      </c>
    </row>
    <row r="2" spans="1:2" ht="16.5">
      <c r="A2" s="314" t="s">
        <v>0</v>
      </c>
      <c r="B2" s="315" t="s">
        <v>35</v>
      </c>
    </row>
    <row r="4" spans="1:13" ht="16.5">
      <c r="A4" s="314" t="s">
        <v>34</v>
      </c>
      <c r="B4" s="314" t="s">
        <v>22</v>
      </c>
      <c r="C4" s="315"/>
      <c r="D4" s="315"/>
      <c r="E4" s="315"/>
      <c r="F4" s="315"/>
      <c r="G4" s="315"/>
      <c r="H4" s="315"/>
      <c r="I4" s="315"/>
      <c r="J4" s="315"/>
      <c r="K4" s="315"/>
      <c r="L4"/>
      <c r="M4"/>
    </row>
    <row r="5" spans="1:13" ht="16.5">
      <c r="A5" s="314" t="s">
        <v>20</v>
      </c>
      <c r="B5" s="315" t="s">
        <v>113</v>
      </c>
      <c r="C5" s="315" t="s">
        <v>2</v>
      </c>
      <c r="D5" s="315" t="s">
        <v>106</v>
      </c>
      <c r="E5" s="315" t="s">
        <v>3</v>
      </c>
      <c r="F5" s="315" t="s">
        <v>71</v>
      </c>
      <c r="G5" s="315" t="s">
        <v>4</v>
      </c>
      <c r="H5" s="315" t="s">
        <v>1</v>
      </c>
      <c r="I5" s="315" t="s">
        <v>92</v>
      </c>
      <c r="J5" s="315" t="s">
        <v>94</v>
      </c>
      <c r="K5" s="315" t="s">
        <v>21</v>
      </c>
      <c r="L5"/>
      <c r="M5"/>
    </row>
    <row r="6" spans="1:13" ht="16.5">
      <c r="A6" s="316" t="s">
        <v>19</v>
      </c>
      <c r="B6" s="320"/>
      <c r="C6" s="320"/>
      <c r="D6" s="320">
        <v>22068</v>
      </c>
      <c r="E6" s="320">
        <v>313666.67</v>
      </c>
      <c r="F6" s="320">
        <v>75860.1</v>
      </c>
      <c r="G6" s="320">
        <v>5759.35</v>
      </c>
      <c r="H6" s="320"/>
      <c r="I6" s="320"/>
      <c r="J6" s="320"/>
      <c r="K6" s="320">
        <v>417354.12</v>
      </c>
      <c r="L6"/>
      <c r="M6"/>
    </row>
    <row r="7" spans="1:13" ht="16.5">
      <c r="A7" s="318" t="s">
        <v>235</v>
      </c>
      <c r="B7" s="320"/>
      <c r="C7" s="320"/>
      <c r="D7" s="320"/>
      <c r="E7" s="320">
        <v>55366.67</v>
      </c>
      <c r="F7" s="320"/>
      <c r="G7" s="320"/>
      <c r="H7" s="320"/>
      <c r="I7" s="320"/>
      <c r="J7" s="320"/>
      <c r="K7" s="320">
        <v>55366.67</v>
      </c>
      <c r="L7"/>
      <c r="M7"/>
    </row>
    <row r="8" spans="1:13" ht="16.5">
      <c r="A8" s="318" t="s">
        <v>90</v>
      </c>
      <c r="B8" s="320"/>
      <c r="C8" s="320"/>
      <c r="D8" s="320"/>
      <c r="E8" s="320"/>
      <c r="F8" s="320"/>
      <c r="G8" s="320">
        <v>2185.48</v>
      </c>
      <c r="H8" s="320"/>
      <c r="I8" s="320"/>
      <c r="J8" s="320"/>
      <c r="K8" s="320">
        <v>2185.48</v>
      </c>
      <c r="L8"/>
      <c r="M8"/>
    </row>
    <row r="9" spans="1:13" ht="16.5">
      <c r="A9" s="318" t="s">
        <v>104</v>
      </c>
      <c r="B9" s="320"/>
      <c r="C9" s="320"/>
      <c r="D9" s="320"/>
      <c r="E9" s="320"/>
      <c r="F9" s="320">
        <v>2700</v>
      </c>
      <c r="G9" s="320"/>
      <c r="H9" s="320"/>
      <c r="I9" s="320"/>
      <c r="J9" s="320"/>
      <c r="K9" s="320">
        <v>2700</v>
      </c>
      <c r="L9"/>
      <c r="M9"/>
    </row>
    <row r="10" spans="1:13" ht="16.5">
      <c r="A10" s="318" t="s">
        <v>103</v>
      </c>
      <c r="B10" s="320"/>
      <c r="C10" s="320"/>
      <c r="D10" s="320"/>
      <c r="E10" s="320"/>
      <c r="F10" s="320">
        <v>9560</v>
      </c>
      <c r="G10" s="320"/>
      <c r="H10" s="320"/>
      <c r="I10" s="320"/>
      <c r="J10" s="320"/>
      <c r="K10" s="320">
        <v>9560</v>
      </c>
      <c r="L10"/>
      <c r="M10"/>
    </row>
    <row r="11" spans="1:13" ht="16.5">
      <c r="A11" s="318" t="s">
        <v>105</v>
      </c>
      <c r="B11" s="320"/>
      <c r="C11" s="320"/>
      <c r="D11" s="320"/>
      <c r="E11" s="320"/>
      <c r="F11" s="320">
        <v>30996</v>
      </c>
      <c r="G11" s="320"/>
      <c r="H11" s="320"/>
      <c r="I11" s="320"/>
      <c r="J11" s="320"/>
      <c r="K11" s="320">
        <v>30996</v>
      </c>
      <c r="L11"/>
      <c r="M11"/>
    </row>
    <row r="12" spans="1:13" ht="16.5">
      <c r="A12" s="318" t="s">
        <v>111</v>
      </c>
      <c r="B12" s="320"/>
      <c r="C12" s="320"/>
      <c r="D12" s="320"/>
      <c r="E12" s="320">
        <v>1600</v>
      </c>
      <c r="F12" s="320"/>
      <c r="G12" s="320"/>
      <c r="H12" s="320"/>
      <c r="I12" s="320"/>
      <c r="J12" s="320"/>
      <c r="K12" s="320">
        <v>1600</v>
      </c>
      <c r="L12"/>
      <c r="M12"/>
    </row>
    <row r="13" spans="1:13" ht="16.5">
      <c r="A13" s="318" t="s">
        <v>216</v>
      </c>
      <c r="B13" s="320"/>
      <c r="C13" s="320"/>
      <c r="D13" s="320">
        <v>2250</v>
      </c>
      <c r="E13" s="320"/>
      <c r="F13" s="320"/>
      <c r="G13" s="320"/>
      <c r="H13" s="320"/>
      <c r="I13" s="320"/>
      <c r="J13" s="320"/>
      <c r="K13" s="320">
        <v>2250</v>
      </c>
      <c r="L13"/>
      <c r="M13"/>
    </row>
    <row r="14" spans="1:13" ht="16.5">
      <c r="A14" s="318" t="s">
        <v>268</v>
      </c>
      <c r="B14" s="320"/>
      <c r="C14" s="320"/>
      <c r="D14" s="320"/>
      <c r="E14" s="320">
        <v>158800</v>
      </c>
      <c r="F14" s="320"/>
      <c r="G14" s="320"/>
      <c r="H14" s="320"/>
      <c r="I14" s="320"/>
      <c r="J14" s="320"/>
      <c r="K14" s="320">
        <v>158800</v>
      </c>
      <c r="L14"/>
      <c r="M14"/>
    </row>
    <row r="15" spans="1:13" ht="16.5">
      <c r="A15" s="318" t="s">
        <v>245</v>
      </c>
      <c r="B15" s="320"/>
      <c r="C15" s="320"/>
      <c r="D15" s="320"/>
      <c r="E15" s="320"/>
      <c r="F15" s="320"/>
      <c r="G15" s="320">
        <v>3573.87</v>
      </c>
      <c r="H15" s="320"/>
      <c r="I15" s="320"/>
      <c r="J15" s="320"/>
      <c r="K15" s="320">
        <v>3573.87</v>
      </c>
      <c r="L15"/>
      <c r="M15"/>
    </row>
    <row r="16" spans="1:13" ht="16.5">
      <c r="A16" s="318" t="s">
        <v>131</v>
      </c>
      <c r="B16" s="320"/>
      <c r="C16" s="320"/>
      <c r="D16" s="320"/>
      <c r="E16" s="320">
        <v>97300</v>
      </c>
      <c r="F16" s="320"/>
      <c r="G16" s="320"/>
      <c r="H16" s="320"/>
      <c r="I16" s="320"/>
      <c r="J16" s="320"/>
      <c r="K16" s="320">
        <v>97300</v>
      </c>
      <c r="L16"/>
      <c r="M16"/>
    </row>
    <row r="17" spans="1:13" ht="16.5">
      <c r="A17" s="318" t="s">
        <v>263</v>
      </c>
      <c r="B17" s="320"/>
      <c r="C17" s="320"/>
      <c r="D17" s="320">
        <v>17548</v>
      </c>
      <c r="E17" s="320"/>
      <c r="F17" s="320"/>
      <c r="G17" s="320"/>
      <c r="H17" s="320"/>
      <c r="I17" s="320"/>
      <c r="J17" s="320"/>
      <c r="K17" s="320">
        <v>17548</v>
      </c>
      <c r="L17"/>
      <c r="M17"/>
    </row>
    <row r="18" spans="1:13" ht="16.5">
      <c r="A18" s="318" t="s">
        <v>250</v>
      </c>
      <c r="B18" s="320"/>
      <c r="C18" s="320"/>
      <c r="D18" s="320"/>
      <c r="E18" s="320"/>
      <c r="F18" s="320">
        <v>32604.1</v>
      </c>
      <c r="G18" s="320"/>
      <c r="H18" s="320"/>
      <c r="I18" s="320"/>
      <c r="J18" s="320"/>
      <c r="K18" s="320">
        <v>32604.1</v>
      </c>
      <c r="L18"/>
      <c r="M18"/>
    </row>
    <row r="19" spans="1:13" ht="16.5">
      <c r="A19" s="318" t="s">
        <v>264</v>
      </c>
      <c r="B19" s="320"/>
      <c r="C19" s="320"/>
      <c r="D19" s="320">
        <v>2030</v>
      </c>
      <c r="E19" s="320"/>
      <c r="F19" s="320"/>
      <c r="G19" s="320"/>
      <c r="H19" s="320"/>
      <c r="I19" s="320"/>
      <c r="J19" s="320"/>
      <c r="K19" s="320">
        <v>2030</v>
      </c>
      <c r="L19"/>
      <c r="M19"/>
    </row>
    <row r="20" spans="1:13" ht="16.5">
      <c r="A20" s="318" t="s">
        <v>261</v>
      </c>
      <c r="B20" s="320"/>
      <c r="C20" s="320"/>
      <c r="D20" s="320">
        <v>240</v>
      </c>
      <c r="E20" s="320"/>
      <c r="F20" s="320"/>
      <c r="G20" s="320"/>
      <c r="H20" s="320"/>
      <c r="I20" s="320"/>
      <c r="J20" s="320"/>
      <c r="K20" s="320">
        <v>240</v>
      </c>
      <c r="L20"/>
      <c r="M20"/>
    </row>
    <row r="21" spans="1:13" ht="16.5">
      <c r="A21" s="318" t="s">
        <v>266</v>
      </c>
      <c r="B21" s="320"/>
      <c r="C21" s="320"/>
      <c r="D21" s="320"/>
      <c r="E21" s="320">
        <v>600</v>
      </c>
      <c r="F21" s="320"/>
      <c r="G21" s="320"/>
      <c r="H21" s="320"/>
      <c r="I21" s="320"/>
      <c r="J21" s="320"/>
      <c r="K21" s="320">
        <v>600</v>
      </c>
      <c r="L21"/>
      <c r="M21"/>
    </row>
    <row r="22" spans="1:13" ht="16.5">
      <c r="A22" s="316" t="s">
        <v>17</v>
      </c>
      <c r="B22" s="320">
        <v>103575</v>
      </c>
      <c r="C22" s="320">
        <v>2149362.26</v>
      </c>
      <c r="D22" s="320"/>
      <c r="E22" s="320"/>
      <c r="F22" s="320"/>
      <c r="G22" s="320"/>
      <c r="H22" s="320">
        <v>17056717.41</v>
      </c>
      <c r="I22" s="320"/>
      <c r="J22" s="320"/>
      <c r="K22" s="320">
        <v>19309654.669999998</v>
      </c>
      <c r="L22"/>
      <c r="M22"/>
    </row>
    <row r="23" spans="1:13" ht="16.5">
      <c r="A23" s="318" t="s">
        <v>113</v>
      </c>
      <c r="B23" s="320">
        <v>103575</v>
      </c>
      <c r="C23" s="320"/>
      <c r="D23" s="320"/>
      <c r="E23" s="320"/>
      <c r="F23" s="320"/>
      <c r="G23" s="320"/>
      <c r="H23" s="320"/>
      <c r="I23" s="320"/>
      <c r="J23" s="320"/>
      <c r="K23" s="320">
        <v>103575</v>
      </c>
      <c r="L23"/>
      <c r="M23"/>
    </row>
    <row r="24" spans="1:13" ht="16.5">
      <c r="A24" s="318" t="s">
        <v>2</v>
      </c>
      <c r="B24" s="320"/>
      <c r="C24" s="320">
        <v>2149362.26</v>
      </c>
      <c r="D24" s="320"/>
      <c r="E24" s="320"/>
      <c r="F24" s="320"/>
      <c r="G24" s="320"/>
      <c r="H24" s="320"/>
      <c r="I24" s="320"/>
      <c r="J24" s="320"/>
      <c r="K24" s="320">
        <v>2149362.26</v>
      </c>
      <c r="L24"/>
      <c r="M24"/>
    </row>
    <row r="25" spans="1:13" ht="16.5">
      <c r="A25" s="318" t="s">
        <v>67</v>
      </c>
      <c r="B25" s="320"/>
      <c r="C25" s="320"/>
      <c r="D25" s="320"/>
      <c r="E25" s="320"/>
      <c r="F25" s="320"/>
      <c r="G25" s="320"/>
      <c r="H25" s="320">
        <v>14414376.33</v>
      </c>
      <c r="I25" s="320"/>
      <c r="J25" s="320"/>
      <c r="K25" s="320">
        <v>14414376.33</v>
      </c>
      <c r="L25"/>
      <c r="M25"/>
    </row>
    <row r="26" spans="1:13" ht="16.5">
      <c r="A26" s="318" t="s">
        <v>68</v>
      </c>
      <c r="B26" s="320"/>
      <c r="C26" s="320"/>
      <c r="D26" s="320"/>
      <c r="E26" s="320"/>
      <c r="F26" s="320"/>
      <c r="G26" s="320"/>
      <c r="H26" s="320">
        <v>1060820.54</v>
      </c>
      <c r="I26" s="320"/>
      <c r="J26" s="320"/>
      <c r="K26" s="320">
        <v>1060820.54</v>
      </c>
      <c r="L26"/>
      <c r="M26"/>
    </row>
    <row r="27" spans="1:13" ht="16.5">
      <c r="A27" s="318" t="s">
        <v>273</v>
      </c>
      <c r="B27" s="320"/>
      <c r="C27" s="320"/>
      <c r="D27" s="320"/>
      <c r="E27" s="320"/>
      <c r="F27" s="320"/>
      <c r="G27" s="320"/>
      <c r="H27" s="320">
        <v>986220.54</v>
      </c>
      <c r="I27" s="320"/>
      <c r="J27" s="320"/>
      <c r="K27" s="320">
        <v>986220.54</v>
      </c>
      <c r="L27"/>
      <c r="M27"/>
    </row>
    <row r="28" spans="1:13" ht="16.5">
      <c r="A28" s="318" t="s">
        <v>270</v>
      </c>
      <c r="B28" s="320"/>
      <c r="C28" s="320"/>
      <c r="D28" s="320"/>
      <c r="E28" s="320"/>
      <c r="F28" s="320"/>
      <c r="G28" s="320"/>
      <c r="H28" s="320">
        <v>206500</v>
      </c>
      <c r="I28" s="320"/>
      <c r="J28" s="320"/>
      <c r="K28" s="320">
        <v>206500</v>
      </c>
      <c r="L28"/>
      <c r="M28"/>
    </row>
    <row r="29" spans="1:13" ht="16.5">
      <c r="A29" s="318" t="s">
        <v>271</v>
      </c>
      <c r="B29" s="320"/>
      <c r="C29" s="320"/>
      <c r="D29" s="320"/>
      <c r="E29" s="320"/>
      <c r="F29" s="320"/>
      <c r="G29" s="320"/>
      <c r="H29" s="320">
        <v>205400</v>
      </c>
      <c r="I29" s="320"/>
      <c r="J29" s="320"/>
      <c r="K29" s="320">
        <v>205400</v>
      </c>
      <c r="L29"/>
      <c r="M29"/>
    </row>
    <row r="30" spans="1:13" ht="16.5">
      <c r="A30" s="318" t="s">
        <v>272</v>
      </c>
      <c r="B30" s="320"/>
      <c r="C30" s="320"/>
      <c r="D30" s="320"/>
      <c r="E30" s="320"/>
      <c r="F30" s="320"/>
      <c r="G30" s="320"/>
      <c r="H30" s="320">
        <v>183400</v>
      </c>
      <c r="I30" s="320"/>
      <c r="J30" s="320"/>
      <c r="K30" s="320">
        <v>183400</v>
      </c>
      <c r="L30"/>
      <c r="M30"/>
    </row>
    <row r="31" spans="1:13" ht="16.5">
      <c r="A31" s="316" t="s">
        <v>108</v>
      </c>
      <c r="B31" s="320"/>
      <c r="C31" s="320"/>
      <c r="D31" s="320"/>
      <c r="E31" s="320"/>
      <c r="F31" s="320"/>
      <c r="G31" s="320"/>
      <c r="H31" s="320"/>
      <c r="I31" s="320"/>
      <c r="J31" s="320">
        <v>6403678.77</v>
      </c>
      <c r="K31" s="320">
        <v>6403678.77</v>
      </c>
      <c r="L31"/>
      <c r="M31"/>
    </row>
    <row r="32" spans="1:13" ht="16.5">
      <c r="A32" s="318" t="s">
        <v>151</v>
      </c>
      <c r="B32" s="320"/>
      <c r="C32" s="320"/>
      <c r="D32" s="320"/>
      <c r="E32" s="320"/>
      <c r="F32" s="320"/>
      <c r="G32" s="320"/>
      <c r="H32" s="320"/>
      <c r="I32" s="320"/>
      <c r="J32" s="320">
        <v>6403678.77</v>
      </c>
      <c r="K32" s="320">
        <v>6403678.77</v>
      </c>
      <c r="L32"/>
      <c r="M32"/>
    </row>
    <row r="33" spans="1:13" ht="16.5">
      <c r="A33" s="316" t="s">
        <v>91</v>
      </c>
      <c r="B33" s="320"/>
      <c r="C33" s="320"/>
      <c r="D33" s="320"/>
      <c r="E33" s="320"/>
      <c r="F33" s="320"/>
      <c r="G33" s="320"/>
      <c r="H33" s="320"/>
      <c r="I33" s="320">
        <v>61141200</v>
      </c>
      <c r="J33" s="320"/>
      <c r="K33" s="320">
        <v>61141200</v>
      </c>
      <c r="L33"/>
      <c r="M33"/>
    </row>
    <row r="34" spans="1:13" ht="16.5">
      <c r="A34" s="318" t="s">
        <v>218</v>
      </c>
      <c r="B34" s="320"/>
      <c r="C34" s="320"/>
      <c r="D34" s="320"/>
      <c r="E34" s="320"/>
      <c r="F34" s="320"/>
      <c r="G34" s="320"/>
      <c r="H34" s="320"/>
      <c r="I34" s="320">
        <v>59819700</v>
      </c>
      <c r="J34" s="320"/>
      <c r="K34" s="320">
        <v>59819700</v>
      </c>
      <c r="L34"/>
      <c r="M34"/>
    </row>
    <row r="35" spans="1:13" ht="16.5">
      <c r="A35" s="318" t="s">
        <v>221</v>
      </c>
      <c r="B35" s="320"/>
      <c r="C35" s="320"/>
      <c r="D35" s="320"/>
      <c r="E35" s="320"/>
      <c r="F35" s="320"/>
      <c r="G35" s="320"/>
      <c r="H35" s="320"/>
      <c r="I35" s="320">
        <v>1321500</v>
      </c>
      <c r="J35" s="320"/>
      <c r="K35" s="320">
        <v>1321500</v>
      </c>
      <c r="L35"/>
      <c r="M35"/>
    </row>
    <row r="36" spans="1:13" ht="16.5">
      <c r="A36" s="316" t="s">
        <v>21</v>
      </c>
      <c r="B36" s="320">
        <v>103575</v>
      </c>
      <c r="C36" s="320">
        <v>2149362.26</v>
      </c>
      <c r="D36" s="320">
        <v>22068</v>
      </c>
      <c r="E36" s="320">
        <v>313666.67</v>
      </c>
      <c r="F36" s="320">
        <v>75860.1</v>
      </c>
      <c r="G36" s="320">
        <v>5759.35</v>
      </c>
      <c r="H36" s="320">
        <v>17056717.41</v>
      </c>
      <c r="I36" s="320">
        <v>61141200</v>
      </c>
      <c r="J36" s="320">
        <v>6403678.77</v>
      </c>
      <c r="K36" s="320">
        <v>87271887.56</v>
      </c>
      <c r="L36"/>
      <c r="M36"/>
    </row>
    <row r="37" spans="1:13" ht="16.5">
      <c r="A37"/>
      <c r="B37"/>
      <c r="C37"/>
      <c r="D37"/>
      <c r="E37"/>
      <c r="F37"/>
      <c r="G37"/>
      <c r="H37"/>
      <c r="I37"/>
      <c r="J37"/>
      <c r="K37"/>
      <c r="L37"/>
      <c r="M37"/>
    </row>
    <row r="38" spans="1:13" ht="16.5">
      <c r="A38"/>
      <c r="B38"/>
      <c r="C38"/>
      <c r="D38"/>
      <c r="E38"/>
      <c r="F38"/>
      <c r="G38"/>
      <c r="H38"/>
      <c r="I38"/>
      <c r="J38"/>
      <c r="K38"/>
      <c r="L38"/>
      <c r="M38"/>
    </row>
    <row r="39" spans="1:13" ht="16.5">
      <c r="A39"/>
      <c r="B39"/>
      <c r="C39"/>
      <c r="D39"/>
      <c r="E39"/>
      <c r="F39"/>
      <c r="G39"/>
      <c r="H39"/>
      <c r="I39"/>
      <c r="J39"/>
      <c r="K39"/>
      <c r="L39"/>
      <c r="M39"/>
    </row>
    <row r="40" spans="1:13" ht="16.5">
      <c r="A40"/>
      <c r="B40"/>
      <c r="C40"/>
      <c r="D40"/>
      <c r="E40"/>
      <c r="F40"/>
      <c r="G40"/>
      <c r="H40"/>
      <c r="I40"/>
      <c r="J40"/>
      <c r="K40"/>
      <c r="L40"/>
      <c r="M40"/>
    </row>
    <row r="41" spans="1:13" ht="16.5">
      <c r="A41"/>
      <c r="B41"/>
      <c r="C41"/>
      <c r="D41"/>
      <c r="E41"/>
      <c r="F41"/>
      <c r="G41"/>
      <c r="H41"/>
      <c r="I41"/>
      <c r="J41"/>
      <c r="K41"/>
      <c r="L41"/>
      <c r="M41"/>
    </row>
    <row r="42" spans="1:13" ht="16.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13" ht="16.5">
      <c r="A43"/>
      <c r="B43"/>
      <c r="C43"/>
      <c r="D43"/>
      <c r="E43"/>
      <c r="F43"/>
      <c r="G43"/>
      <c r="H43"/>
      <c r="I43"/>
      <c r="J43"/>
      <c r="K43"/>
      <c r="L43"/>
      <c r="M43"/>
    </row>
    <row r="44" spans="1:13" ht="16.5">
      <c r="A44"/>
      <c r="B44"/>
      <c r="C44"/>
      <c r="D44"/>
      <c r="E44"/>
      <c r="F44"/>
      <c r="G44"/>
      <c r="H44"/>
      <c r="I44"/>
      <c r="J44"/>
      <c r="K44"/>
      <c r="L44"/>
      <c r="M44"/>
    </row>
    <row r="45" spans="1:13" ht="16.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13" ht="16.5">
      <c r="A46"/>
      <c r="B46"/>
      <c r="C46"/>
      <c r="D46"/>
      <c r="E46"/>
      <c r="F46"/>
      <c r="G46"/>
      <c r="H46"/>
      <c r="I46"/>
      <c r="J46"/>
      <c r="K46"/>
      <c r="L46"/>
      <c r="M46"/>
    </row>
    <row r="47" spans="1:13" ht="16.5">
      <c r="A47"/>
      <c r="B47"/>
      <c r="C47"/>
      <c r="D47"/>
      <c r="E47"/>
      <c r="F47"/>
      <c r="G47"/>
      <c r="H47"/>
      <c r="I47"/>
      <c r="J47"/>
      <c r="K47"/>
      <c r="L47"/>
      <c r="M47"/>
    </row>
    <row r="48" spans="1:13" ht="16.5">
      <c r="A48"/>
      <c r="B48"/>
      <c r="C48"/>
      <c r="D48"/>
      <c r="E48"/>
      <c r="F48"/>
      <c r="G48"/>
      <c r="H48"/>
      <c r="I48"/>
      <c r="J48"/>
      <c r="K48"/>
      <c r="L48"/>
      <c r="M48"/>
    </row>
    <row r="49" spans="1:13" ht="16.5">
      <c r="A49"/>
      <c r="B49"/>
      <c r="C49"/>
      <c r="D49"/>
      <c r="E49"/>
      <c r="F49"/>
      <c r="G49"/>
      <c r="H49"/>
      <c r="I49"/>
      <c r="J49"/>
      <c r="K49"/>
      <c r="L49"/>
      <c r="M49"/>
    </row>
    <row r="50" spans="1:13" ht="16.5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ht="16.5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ht="16.5">
      <c r="A52"/>
      <c r="B52"/>
      <c r="C52"/>
      <c r="D52"/>
      <c r="E52"/>
      <c r="F52"/>
      <c r="G52"/>
      <c r="H52"/>
      <c r="I52"/>
      <c r="J52"/>
      <c r="K52"/>
      <c r="L52"/>
      <c r="M52"/>
    </row>
    <row r="53" spans="1:13" ht="16.5">
      <c r="A53"/>
      <c r="B53"/>
      <c r="C53"/>
      <c r="D53"/>
      <c r="E53"/>
      <c r="F53"/>
      <c r="G53"/>
      <c r="H53"/>
      <c r="I53"/>
      <c r="J53"/>
      <c r="K53"/>
      <c r="L53"/>
      <c r="M53"/>
    </row>
    <row r="54" spans="1:13" ht="16.5">
      <c r="A54"/>
      <c r="B54"/>
      <c r="C54"/>
      <c r="D54"/>
      <c r="E54"/>
      <c r="F54"/>
      <c r="G54"/>
      <c r="H54"/>
      <c r="I54"/>
      <c r="J54"/>
      <c r="K54"/>
      <c r="L54"/>
      <c r="M54"/>
    </row>
    <row r="55" spans="1:13" ht="16.5">
      <c r="A55"/>
      <c r="B55"/>
      <c r="C55"/>
      <c r="D55"/>
      <c r="E55"/>
      <c r="F55"/>
      <c r="G55"/>
      <c r="H55"/>
      <c r="I55"/>
      <c r="J55"/>
      <c r="K55"/>
      <c r="L55"/>
      <c r="M55"/>
    </row>
    <row r="56" spans="1:13" ht="16.5">
      <c r="A56"/>
      <c r="B56"/>
      <c r="C56"/>
      <c r="D56"/>
      <c r="E56"/>
      <c r="F56"/>
      <c r="G56"/>
      <c r="H56"/>
      <c r="I56"/>
      <c r="J56"/>
      <c r="K56"/>
      <c r="L56"/>
      <c r="M56"/>
    </row>
    <row r="57" spans="1:13" ht="16.5">
      <c r="A57"/>
      <c r="B57"/>
      <c r="C57"/>
      <c r="D57"/>
      <c r="E57"/>
      <c r="F57"/>
      <c r="G57"/>
      <c r="H57"/>
      <c r="I57"/>
      <c r="J57"/>
      <c r="K57"/>
      <c r="L57"/>
      <c r="M57"/>
    </row>
    <row r="58" spans="1:13" ht="16.5">
      <c r="A58"/>
      <c r="B58"/>
      <c r="C58"/>
      <c r="D58"/>
      <c r="E58"/>
      <c r="F58"/>
      <c r="G58"/>
      <c r="H58"/>
      <c r="I58"/>
      <c r="J58"/>
      <c r="K58"/>
      <c r="L58"/>
      <c r="M58"/>
    </row>
    <row r="59" spans="1:13" ht="16.5">
      <c r="A59"/>
      <c r="B59"/>
      <c r="C59"/>
      <c r="D59"/>
      <c r="E59"/>
      <c r="F59"/>
      <c r="G59"/>
      <c r="H59"/>
      <c r="I59"/>
      <c r="J59"/>
      <c r="K59"/>
      <c r="L59"/>
      <c r="M59"/>
    </row>
    <row r="60" spans="1:13" ht="16.5">
      <c r="A60"/>
      <c r="B60"/>
      <c r="C60"/>
      <c r="D60"/>
      <c r="E60"/>
      <c r="F60"/>
      <c r="G60"/>
      <c r="H60"/>
      <c r="I60"/>
      <c r="J60"/>
      <c r="K60"/>
      <c r="L60"/>
      <c r="M60"/>
    </row>
    <row r="61" spans="1:13" ht="16.5">
      <c r="A61"/>
      <c r="B61"/>
      <c r="C61"/>
      <c r="D61"/>
      <c r="E61"/>
      <c r="F61"/>
      <c r="G61"/>
      <c r="H61"/>
      <c r="I61"/>
      <c r="J61"/>
      <c r="K61"/>
      <c r="L61"/>
      <c r="M61"/>
    </row>
    <row r="62" spans="1:13" ht="16.5">
      <c r="A62"/>
      <c r="B62"/>
      <c r="C62"/>
      <c r="D62"/>
      <c r="E62"/>
      <c r="F62"/>
      <c r="G62"/>
      <c r="H62"/>
      <c r="I62"/>
      <c r="J62"/>
      <c r="K62"/>
      <c r="L62"/>
      <c r="M62"/>
    </row>
    <row r="63" spans="1:13" ht="16.5">
      <c r="A63"/>
      <c r="B63"/>
      <c r="C63"/>
      <c r="D63"/>
      <c r="E63"/>
      <c r="F63"/>
      <c r="G63"/>
      <c r="H63"/>
      <c r="I63"/>
      <c r="J63"/>
      <c r="K63"/>
      <c r="L63"/>
      <c r="M63"/>
    </row>
    <row r="64" spans="1:13" ht="16.5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6.5">
      <c r="A65"/>
      <c r="B65"/>
      <c r="C65"/>
      <c r="D65"/>
      <c r="E65"/>
      <c r="F65"/>
      <c r="G65"/>
      <c r="H65"/>
      <c r="I65"/>
      <c r="J65"/>
      <c r="K65"/>
      <c r="L65"/>
      <c r="M65"/>
    </row>
    <row r="66" spans="1:13" ht="16.5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6.5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6.5">
      <c r="A68"/>
      <c r="B68"/>
      <c r="C68"/>
      <c r="D68"/>
      <c r="E68"/>
      <c r="F68"/>
      <c r="G68"/>
      <c r="H68"/>
      <c r="I68"/>
      <c r="J68"/>
      <c r="K68"/>
      <c r="L68"/>
      <c r="M68"/>
    </row>
    <row r="69" spans="1:13" ht="16.5">
      <c r="A69"/>
      <c r="B69"/>
      <c r="C69"/>
      <c r="D69"/>
      <c r="E69"/>
      <c r="F69"/>
      <c r="G69"/>
      <c r="H69"/>
      <c r="I69"/>
      <c r="J69"/>
      <c r="K69"/>
      <c r="L69"/>
      <c r="M69"/>
    </row>
    <row r="70" spans="1:13" ht="16.5">
      <c r="A70"/>
      <c r="B70"/>
      <c r="C70"/>
      <c r="D70"/>
      <c r="E70"/>
      <c r="F70"/>
      <c r="G70"/>
      <c r="H70"/>
      <c r="I70"/>
      <c r="J70"/>
      <c r="K70"/>
      <c r="L70"/>
      <c r="M70"/>
    </row>
    <row r="71" spans="1:13" ht="16.5">
      <c r="A71"/>
      <c r="B71"/>
      <c r="C71"/>
      <c r="D71"/>
      <c r="E71"/>
      <c r="F71"/>
      <c r="G71"/>
      <c r="H71"/>
      <c r="I71"/>
      <c r="J71"/>
      <c r="K71"/>
      <c r="L71"/>
      <c r="M71"/>
    </row>
    <row r="72" spans="1:13" ht="16.5">
      <c r="A72"/>
      <c r="B72"/>
      <c r="C72"/>
      <c r="D72"/>
      <c r="E72"/>
      <c r="F72"/>
      <c r="G72"/>
      <c r="H72"/>
      <c r="I72"/>
      <c r="J72"/>
      <c r="K72"/>
      <c r="L72"/>
      <c r="M72"/>
    </row>
    <row r="73" spans="1:13" ht="16.5">
      <c r="A73"/>
      <c r="B73"/>
      <c r="C73"/>
      <c r="D73"/>
      <c r="E73"/>
      <c r="F73"/>
      <c r="G73"/>
      <c r="H73"/>
      <c r="I73"/>
      <c r="J73"/>
      <c r="K73"/>
      <c r="L73"/>
      <c r="M73"/>
    </row>
    <row r="74" spans="1:13" ht="16.5">
      <c r="A74"/>
      <c r="B74"/>
      <c r="C74"/>
      <c r="D74"/>
      <c r="E74"/>
      <c r="F74"/>
      <c r="G74"/>
      <c r="H74"/>
      <c r="I74"/>
      <c r="J74"/>
      <c r="K74"/>
      <c r="L74"/>
      <c r="M74"/>
    </row>
    <row r="75" spans="1:13" ht="16.5">
      <c r="A75"/>
      <c r="B75"/>
      <c r="C75"/>
      <c r="D75"/>
      <c r="E75"/>
      <c r="F75"/>
      <c r="G75"/>
      <c r="H75"/>
      <c r="I75"/>
      <c r="J75"/>
      <c r="K75"/>
      <c r="L75"/>
      <c r="M75"/>
    </row>
    <row r="76" spans="1:13" ht="16.5">
      <c r="A76"/>
      <c r="B76"/>
      <c r="C76"/>
      <c r="D76"/>
      <c r="E76"/>
      <c r="F76"/>
      <c r="G76"/>
      <c r="H76"/>
      <c r="I76"/>
      <c r="J76"/>
      <c r="K76"/>
      <c r="L76"/>
      <c r="M76"/>
    </row>
    <row r="77" spans="1:13" ht="16.5">
      <c r="A77"/>
      <c r="B77"/>
      <c r="C77"/>
      <c r="D77"/>
      <c r="E77"/>
      <c r="F77"/>
      <c r="G77"/>
      <c r="H77"/>
      <c r="I77"/>
      <c r="J77"/>
      <c r="K77"/>
      <c r="L77"/>
      <c r="M77"/>
    </row>
    <row r="78" spans="1:13" ht="16.5">
      <c r="A78"/>
      <c r="B78"/>
      <c r="C78"/>
      <c r="D78"/>
      <c r="E78"/>
      <c r="F78"/>
      <c r="G78"/>
      <c r="H78"/>
      <c r="I78"/>
      <c r="J78"/>
      <c r="K78"/>
      <c r="L78"/>
      <c r="M78"/>
    </row>
    <row r="79" spans="1:13" ht="16.5">
      <c r="A79"/>
      <c r="B79"/>
      <c r="C79"/>
      <c r="D79"/>
      <c r="E79"/>
      <c r="F79"/>
      <c r="G79"/>
      <c r="H79"/>
      <c r="I79"/>
      <c r="J79"/>
      <c r="K79"/>
      <c r="L79"/>
      <c r="M79"/>
    </row>
    <row r="80" spans="1:13" ht="16.5">
      <c r="A80"/>
      <c r="B80"/>
      <c r="C80"/>
      <c r="D80"/>
      <c r="E80"/>
      <c r="F80"/>
      <c r="G80"/>
      <c r="H80"/>
      <c r="I80"/>
      <c r="J80"/>
      <c r="K80"/>
      <c r="L80"/>
      <c r="M80"/>
    </row>
    <row r="81" spans="1:13" ht="16.5">
      <c r="A81"/>
      <c r="B81"/>
      <c r="C81"/>
      <c r="D81"/>
      <c r="E81"/>
      <c r="F81"/>
      <c r="G81"/>
      <c r="H81"/>
      <c r="I81"/>
      <c r="J81"/>
      <c r="K81"/>
      <c r="L81"/>
      <c r="M81"/>
    </row>
    <row r="82" spans="1:13" ht="16.5">
      <c r="A82"/>
      <c r="B82"/>
      <c r="C82"/>
      <c r="D82"/>
      <c r="E82"/>
      <c r="F82"/>
      <c r="G82"/>
      <c r="H82"/>
      <c r="I82"/>
      <c r="J82"/>
      <c r="K82"/>
      <c r="L82"/>
      <c r="M82"/>
    </row>
    <row r="83" spans="1:13" ht="16.5">
      <c r="A83"/>
      <c r="B83"/>
      <c r="C83"/>
      <c r="D83"/>
      <c r="E83"/>
      <c r="F83"/>
      <c r="G83"/>
      <c r="H83"/>
      <c r="I83"/>
      <c r="J83"/>
      <c r="K83"/>
      <c r="L83"/>
      <c r="M83"/>
    </row>
    <row r="84" spans="1:13" ht="16.5">
      <c r="A84"/>
      <c r="B84"/>
      <c r="C84"/>
      <c r="D84"/>
      <c r="E84"/>
      <c r="F84"/>
      <c r="G84"/>
      <c r="H84"/>
      <c r="I84"/>
      <c r="J84"/>
      <c r="K84"/>
      <c r="L84"/>
      <c r="M84"/>
    </row>
    <row r="85" spans="1:13" ht="16.5">
      <c r="A85"/>
      <c r="B85"/>
      <c r="C85"/>
      <c r="D85"/>
      <c r="E85"/>
      <c r="F85"/>
      <c r="G85"/>
      <c r="H85"/>
      <c r="I85"/>
      <c r="J85"/>
      <c r="K85"/>
      <c r="L85"/>
      <c r="M85"/>
    </row>
    <row r="86" spans="1:13" ht="16.5">
      <c r="A86"/>
      <c r="B86"/>
      <c r="C86"/>
      <c r="D86"/>
      <c r="E86"/>
      <c r="F86"/>
      <c r="G86"/>
      <c r="H86"/>
      <c r="I86"/>
      <c r="J86"/>
      <c r="K86"/>
      <c r="L86"/>
      <c r="M86"/>
    </row>
    <row r="87" spans="1:13" ht="16.5">
      <c r="A87"/>
      <c r="B87"/>
      <c r="C87"/>
      <c r="D87"/>
      <c r="E87"/>
      <c r="F87"/>
      <c r="G87"/>
      <c r="H87"/>
      <c r="I87"/>
      <c r="J87"/>
      <c r="K87"/>
      <c r="L87"/>
      <c r="M87"/>
    </row>
    <row r="88" spans="1:13" ht="16.5">
      <c r="A88"/>
      <c r="B88"/>
      <c r="C88"/>
      <c r="D88"/>
      <c r="E88"/>
      <c r="F88"/>
      <c r="G88"/>
      <c r="H88"/>
      <c r="I88"/>
      <c r="J88"/>
      <c r="K88"/>
      <c r="L88"/>
      <c r="M88"/>
    </row>
    <row r="89" spans="1:13" ht="16.5">
      <c r="A89"/>
      <c r="B89"/>
      <c r="C89"/>
      <c r="D89"/>
      <c r="E89"/>
      <c r="F89"/>
      <c r="G89"/>
      <c r="H89"/>
      <c r="I89"/>
      <c r="J89"/>
      <c r="K89"/>
      <c r="L89"/>
      <c r="M89"/>
    </row>
    <row r="90" spans="1:13" ht="16.5">
      <c r="A90"/>
      <c r="B90"/>
      <c r="C90"/>
      <c r="D90"/>
      <c r="E90"/>
      <c r="F90"/>
      <c r="G90"/>
      <c r="H90"/>
      <c r="I90"/>
      <c r="J90"/>
      <c r="K90"/>
      <c r="L90"/>
      <c r="M90"/>
    </row>
    <row r="91" spans="1:13" ht="16.5">
      <c r="A91"/>
      <c r="B91"/>
      <c r="C91"/>
      <c r="D91"/>
      <c r="E91"/>
      <c r="F91"/>
      <c r="G91"/>
      <c r="H91"/>
      <c r="I91"/>
      <c r="J91"/>
      <c r="K91"/>
      <c r="L91"/>
      <c r="M91"/>
    </row>
    <row r="92" spans="1:13" ht="16.5">
      <c r="A92"/>
      <c r="B92"/>
      <c r="C92"/>
      <c r="D92"/>
      <c r="E92"/>
      <c r="F92"/>
      <c r="G92"/>
      <c r="H92"/>
      <c r="I92"/>
      <c r="J92"/>
      <c r="K92"/>
      <c r="L92"/>
      <c r="M92"/>
    </row>
    <row r="93" spans="1:13" ht="16.5">
      <c r="A93"/>
      <c r="B93"/>
      <c r="C93"/>
      <c r="D93"/>
      <c r="E93"/>
      <c r="F93"/>
      <c r="G93"/>
      <c r="H93"/>
      <c r="I93"/>
      <c r="J93"/>
      <c r="K93"/>
      <c r="L93"/>
      <c r="M93"/>
    </row>
    <row r="94" spans="1:13" ht="16.5">
      <c r="A94"/>
      <c r="B94"/>
      <c r="C94"/>
      <c r="D94"/>
      <c r="E94"/>
      <c r="F94"/>
      <c r="G94"/>
      <c r="H94"/>
      <c r="I94"/>
      <c r="J94"/>
      <c r="K94"/>
      <c r="L94"/>
      <c r="M94"/>
    </row>
    <row r="95" spans="1:13" ht="16.5">
      <c r="A95"/>
      <c r="B95"/>
      <c r="C95"/>
      <c r="D95"/>
      <c r="E95"/>
      <c r="F95"/>
      <c r="G95"/>
      <c r="H95"/>
      <c r="I95"/>
      <c r="J95"/>
      <c r="K95"/>
      <c r="L95"/>
      <c r="M95"/>
    </row>
    <row r="96" spans="1:13" ht="16.5">
      <c r="A96"/>
      <c r="B96"/>
      <c r="C96"/>
      <c r="D96"/>
      <c r="E96"/>
      <c r="F96"/>
      <c r="G96"/>
      <c r="H96"/>
      <c r="I96"/>
      <c r="J96"/>
      <c r="K96"/>
      <c r="L96"/>
      <c r="M96"/>
    </row>
    <row r="97" spans="1:13" ht="16.5">
      <c r="A97"/>
      <c r="B97"/>
      <c r="C97"/>
      <c r="D97"/>
      <c r="E97"/>
      <c r="F97"/>
      <c r="G97"/>
      <c r="H97"/>
      <c r="I97"/>
      <c r="J97"/>
      <c r="K97"/>
      <c r="L97"/>
      <c r="M97"/>
    </row>
    <row r="98" spans="1:13" ht="16.5">
      <c r="A98"/>
      <c r="B98"/>
      <c r="C98"/>
      <c r="D98"/>
      <c r="E98"/>
      <c r="F98"/>
      <c r="G98"/>
      <c r="H98"/>
      <c r="I98"/>
      <c r="J98"/>
      <c r="K98"/>
      <c r="L98"/>
      <c r="M98"/>
    </row>
    <row r="99" spans="1:13" ht="16.5">
      <c r="A99"/>
      <c r="B99"/>
      <c r="C99"/>
      <c r="D99"/>
      <c r="E99"/>
      <c r="F99"/>
      <c r="G99"/>
      <c r="H99"/>
      <c r="I99"/>
      <c r="J99"/>
      <c r="K99"/>
      <c r="L99"/>
      <c r="M99"/>
    </row>
    <row r="100" spans="1:13" ht="16.5">
      <c r="A100"/>
      <c r="B100"/>
      <c r="C100"/>
      <c r="D100"/>
      <c r="E100"/>
      <c r="F100"/>
      <c r="G100"/>
      <c r="H100"/>
      <c r="I100"/>
      <c r="J100"/>
      <c r="K100"/>
      <c r="L100"/>
      <c r="M100"/>
    </row>
    <row r="101" spans="1:13" ht="16.5">
      <c r="A101"/>
      <c r="B101"/>
      <c r="C101"/>
      <c r="D101"/>
      <c r="E101"/>
      <c r="F101"/>
      <c r="G101"/>
      <c r="H101"/>
      <c r="I101"/>
      <c r="J101"/>
      <c r="K101"/>
      <c r="L101"/>
      <c r="M101"/>
    </row>
    <row r="102" spans="1:13" ht="16.5">
      <c r="A102"/>
      <c r="B102"/>
      <c r="C102"/>
      <c r="D102"/>
      <c r="E102"/>
      <c r="F102"/>
      <c r="G102"/>
      <c r="H102"/>
      <c r="I102"/>
      <c r="J102"/>
      <c r="K102"/>
      <c r="L102"/>
      <c r="M102"/>
    </row>
    <row r="103" spans="1:13" ht="16.5">
      <c r="A103"/>
      <c r="B103"/>
      <c r="C103"/>
      <c r="D103"/>
      <c r="E103"/>
      <c r="F103"/>
      <c r="G103"/>
      <c r="H103"/>
      <c r="I103"/>
      <c r="J103"/>
      <c r="K103"/>
      <c r="L103"/>
      <c r="M103"/>
    </row>
    <row r="104" spans="1:13" ht="16.5">
      <c r="A104"/>
      <c r="B104"/>
      <c r="C104"/>
      <c r="D104"/>
      <c r="E104"/>
      <c r="F104"/>
      <c r="G104"/>
      <c r="H104"/>
      <c r="I104"/>
      <c r="J104"/>
      <c r="K104"/>
      <c r="L104"/>
      <c r="M104"/>
    </row>
    <row r="105" spans="1:13" ht="16.5">
      <c r="A105"/>
      <c r="B105"/>
      <c r="C105"/>
      <c r="D105"/>
      <c r="E105"/>
      <c r="F105"/>
      <c r="G105"/>
      <c r="H105"/>
      <c r="I105"/>
      <c r="J105"/>
      <c r="K105"/>
      <c r="L105"/>
      <c r="M105"/>
    </row>
    <row r="106" spans="1:13" ht="16.5">
      <c r="A106"/>
      <c r="B106"/>
      <c r="C106"/>
      <c r="D106"/>
      <c r="E106"/>
      <c r="F106"/>
      <c r="G106"/>
      <c r="H106"/>
      <c r="I106"/>
      <c r="J106"/>
      <c r="K106"/>
      <c r="L106"/>
      <c r="M106"/>
    </row>
    <row r="107" spans="1:13" ht="16.5">
      <c r="A107"/>
      <c r="B107"/>
      <c r="C107"/>
      <c r="D107"/>
      <c r="E107"/>
      <c r="F107"/>
      <c r="G107"/>
      <c r="H107"/>
      <c r="I107"/>
      <c r="J107"/>
      <c r="K107"/>
      <c r="L107"/>
      <c r="M107"/>
    </row>
    <row r="108" spans="1:13" ht="16.5">
      <c r="A108"/>
      <c r="B108"/>
      <c r="C108"/>
      <c r="D108"/>
      <c r="E108"/>
      <c r="F108"/>
      <c r="G108"/>
      <c r="H108"/>
      <c r="I108"/>
      <c r="J108"/>
      <c r="K108"/>
      <c r="L108"/>
      <c r="M108"/>
    </row>
    <row r="109" spans="1:13" ht="16.5">
      <c r="A109"/>
      <c r="B109"/>
      <c r="C109"/>
      <c r="D109"/>
      <c r="E109"/>
      <c r="F109"/>
      <c r="G109"/>
      <c r="H109"/>
      <c r="I109"/>
      <c r="J109"/>
      <c r="K109"/>
      <c r="L109"/>
      <c r="M109"/>
    </row>
    <row r="110" spans="1:13" ht="16.5">
      <c r="A110"/>
      <c r="B110"/>
      <c r="C110"/>
      <c r="D110"/>
      <c r="E110"/>
      <c r="F110"/>
      <c r="G110"/>
      <c r="H110"/>
      <c r="I110"/>
      <c r="J110"/>
      <c r="K110"/>
      <c r="L110"/>
      <c r="M110"/>
    </row>
    <row r="111" spans="1:13" ht="16.5">
      <c r="A111"/>
      <c r="B111"/>
      <c r="C111"/>
      <c r="D111"/>
      <c r="E111"/>
      <c r="F111"/>
      <c r="G111"/>
      <c r="H111"/>
      <c r="I111"/>
      <c r="J111"/>
      <c r="K111"/>
      <c r="L111"/>
      <c r="M111"/>
    </row>
    <row r="112" spans="1:13" ht="16.5">
      <c r="A112"/>
      <c r="B112"/>
      <c r="C112"/>
      <c r="D112"/>
      <c r="E112"/>
      <c r="F112"/>
      <c r="G112"/>
      <c r="H112"/>
      <c r="I112"/>
      <c r="J112"/>
      <c r="K112"/>
      <c r="L112"/>
      <c r="M112"/>
    </row>
    <row r="113" spans="1:13" ht="16.5">
      <c r="A113"/>
      <c r="B113"/>
      <c r="C113"/>
      <c r="D113"/>
      <c r="E113"/>
      <c r="F113"/>
      <c r="G113"/>
      <c r="H113"/>
      <c r="I113"/>
      <c r="J113"/>
      <c r="K113"/>
      <c r="L113"/>
      <c r="M113"/>
    </row>
    <row r="114" spans="1:13" ht="16.5">
      <c r="A114"/>
      <c r="B114"/>
      <c r="C114"/>
      <c r="D114"/>
      <c r="E114"/>
      <c r="F114"/>
      <c r="G114"/>
      <c r="H114"/>
      <c r="I114"/>
      <c r="J114"/>
      <c r="K114"/>
      <c r="L114"/>
      <c r="M114"/>
    </row>
    <row r="115" spans="1:13" ht="16.5">
      <c r="A115"/>
      <c r="B115"/>
      <c r="C115"/>
      <c r="D115"/>
      <c r="E115"/>
      <c r="F115"/>
      <c r="G115"/>
      <c r="H115"/>
      <c r="I115"/>
      <c r="J115"/>
      <c r="K115"/>
      <c r="L115"/>
      <c r="M115"/>
    </row>
    <row r="116" spans="1:13" ht="16.5">
      <c r="A116"/>
      <c r="B116"/>
      <c r="C116"/>
      <c r="D116"/>
      <c r="E116"/>
      <c r="F116"/>
      <c r="G116"/>
      <c r="H116"/>
      <c r="I116"/>
      <c r="J116"/>
      <c r="K116"/>
      <c r="L116"/>
      <c r="M116"/>
    </row>
    <row r="117" spans="1:13" ht="16.5">
      <c r="A117"/>
      <c r="B117"/>
      <c r="C117"/>
      <c r="D117"/>
      <c r="E117"/>
      <c r="F117"/>
      <c r="G117"/>
      <c r="H117"/>
      <c r="I117"/>
      <c r="J117"/>
      <c r="K117"/>
      <c r="L117"/>
      <c r="M117"/>
    </row>
    <row r="118" spans="1:13" ht="16.5">
      <c r="A118"/>
      <c r="B118"/>
      <c r="C118"/>
      <c r="D118"/>
      <c r="E118"/>
      <c r="F118"/>
      <c r="G118"/>
      <c r="H118"/>
      <c r="I118"/>
      <c r="J118"/>
      <c r="K118"/>
      <c r="L118"/>
      <c r="M118"/>
    </row>
    <row r="119" spans="1:13" ht="16.5">
      <c r="A119"/>
      <c r="B119"/>
      <c r="C119"/>
      <c r="D119"/>
      <c r="E119"/>
      <c r="F119"/>
      <c r="G119"/>
      <c r="H119"/>
      <c r="I119"/>
      <c r="J119"/>
      <c r="K119"/>
      <c r="L119"/>
      <c r="M119"/>
    </row>
    <row r="120" spans="1:13" ht="16.5">
      <c r="A120"/>
      <c r="B120"/>
      <c r="C120"/>
      <c r="D120"/>
      <c r="E120"/>
      <c r="F120"/>
      <c r="G120"/>
      <c r="H120"/>
      <c r="I120"/>
      <c r="J120"/>
      <c r="K120"/>
      <c r="L120"/>
      <c r="M120"/>
    </row>
    <row r="121" spans="1:13" ht="16.5">
      <c r="A121"/>
      <c r="B121"/>
      <c r="C121"/>
      <c r="D121"/>
      <c r="E121"/>
      <c r="F121"/>
      <c r="G121"/>
      <c r="H121"/>
      <c r="I121"/>
      <c r="J121"/>
      <c r="K121"/>
      <c r="L121"/>
      <c r="M121"/>
    </row>
    <row r="122" spans="1:13" ht="16.5">
      <c r="A122"/>
      <c r="B122"/>
      <c r="C122"/>
      <c r="D122"/>
      <c r="E122"/>
      <c r="F122"/>
      <c r="G122"/>
      <c r="H122"/>
      <c r="I122"/>
      <c r="J122"/>
      <c r="K122"/>
      <c r="L122"/>
      <c r="M122"/>
    </row>
    <row r="123" spans="1:13" ht="16.5">
      <c r="A123"/>
      <c r="B123"/>
      <c r="C123"/>
      <c r="D123"/>
      <c r="E123"/>
      <c r="F123"/>
      <c r="G123"/>
      <c r="H123"/>
      <c r="I123"/>
      <c r="J123"/>
      <c r="K123"/>
      <c r="L123"/>
      <c r="M123"/>
    </row>
    <row r="124" spans="1:13" ht="16.5">
      <c r="A124"/>
      <c r="B124"/>
      <c r="C124"/>
      <c r="D124"/>
      <c r="E124"/>
      <c r="F124"/>
      <c r="G124"/>
      <c r="H124"/>
      <c r="I124"/>
      <c r="J124"/>
      <c r="K124"/>
      <c r="L124"/>
      <c r="M124"/>
    </row>
    <row r="125" spans="1:13" ht="16.5">
      <c r="A125"/>
      <c r="B125"/>
      <c r="C125"/>
      <c r="D125"/>
      <c r="E125"/>
      <c r="F125"/>
      <c r="G125"/>
      <c r="H125"/>
      <c r="I125"/>
      <c r="J125"/>
      <c r="K125"/>
      <c r="L125"/>
      <c r="M125"/>
    </row>
    <row r="126" spans="1:13" ht="16.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6.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6.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6.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6.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6.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6.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6.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6.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6.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6.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6.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6.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6.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6.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6.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6.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6.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6.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6.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6.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6.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6.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6.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6.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6.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6.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6.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6.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6.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6.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6.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6.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6.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6.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6.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6.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6.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6.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6.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6.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6.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6.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6.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6.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6.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6.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6.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6.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6.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6.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6.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6.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6.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6.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6.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6.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6.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16.5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16.5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16.5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16.5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16.5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16.5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16.5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16.5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16.5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16.5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16.5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16.5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16.5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16.5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16.5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16.5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16.5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16.5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16.5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16.5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16.5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16.5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16.5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16.5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16.5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16.5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16.5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16.5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16.5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16.5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16.5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16.5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16.5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16.5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16.5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16.5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16.5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16.5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16.5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16.5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16.5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16.5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16.5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16.5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16.5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16.5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16.5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16.5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16.5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16.5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16.5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16.5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16.5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16.5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16.5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16.5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16.5">
      <c r="A240"/>
      <c r="B240"/>
      <c r="C240"/>
      <c r="D240"/>
      <c r="E240"/>
      <c r="F240"/>
      <c r="G240"/>
      <c r="H240"/>
      <c r="I240"/>
      <c r="J240"/>
      <c r="K240"/>
      <c r="L240"/>
      <c r="M240"/>
    </row>
  </sheetData>
  <sheetProtection/>
  <printOptions/>
  <pageMargins left="0.11811023622047245" right="0.11811023622047245" top="0.15748031496062992" bottom="0.15748031496062992" header="0.31496062992125984" footer="0.31496062992125984"/>
  <pageSetup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3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27.00390625" style="315" bestFit="1" customWidth="1"/>
    <col min="2" max="7" width="9.00390625" style="180" customWidth="1"/>
    <col min="8" max="11" width="9.8515625" style="180" customWidth="1"/>
    <col min="12" max="16384" width="9.00390625" style="315" customWidth="1"/>
  </cols>
  <sheetData>
    <row r="1" ht="21">
      <c r="A1" s="164" t="s">
        <v>287</v>
      </c>
    </row>
    <row r="2" spans="1:11" ht="16.5">
      <c r="A2" s="310" t="s">
        <v>33</v>
      </c>
      <c r="B2" s="371" t="s">
        <v>1</v>
      </c>
      <c r="C2" s="371" t="s">
        <v>2</v>
      </c>
      <c r="D2" s="371" t="s">
        <v>113</v>
      </c>
      <c r="E2" s="371" t="s">
        <v>3</v>
      </c>
      <c r="F2" s="371" t="s">
        <v>106</v>
      </c>
      <c r="G2" s="371" t="s">
        <v>71</v>
      </c>
      <c r="H2" s="371" t="s">
        <v>4</v>
      </c>
      <c r="I2" s="371" t="s">
        <v>92</v>
      </c>
      <c r="J2" s="371" t="s">
        <v>94</v>
      </c>
      <c r="K2" s="371" t="s">
        <v>21</v>
      </c>
    </row>
    <row r="3" spans="1:11" ht="16.5">
      <c r="A3" s="301" t="s">
        <v>19</v>
      </c>
      <c r="B3" s="267"/>
      <c r="C3" s="267"/>
      <c r="D3" s="267"/>
      <c r="E3" s="267">
        <v>313666.67</v>
      </c>
      <c r="F3" s="267">
        <v>22068</v>
      </c>
      <c r="G3" s="267">
        <v>75860.1</v>
      </c>
      <c r="H3" s="267">
        <v>5759.35</v>
      </c>
      <c r="I3" s="267"/>
      <c r="J3" s="267"/>
      <c r="K3" s="267">
        <v>417354.12</v>
      </c>
    </row>
    <row r="4" spans="1:11" ht="16.5">
      <c r="A4" s="302" t="s">
        <v>235</v>
      </c>
      <c r="B4" s="156"/>
      <c r="C4" s="156"/>
      <c r="D4" s="156"/>
      <c r="E4" s="156">
        <v>55366.67</v>
      </c>
      <c r="F4" s="156"/>
      <c r="G4" s="156"/>
      <c r="H4" s="156"/>
      <c r="I4" s="156"/>
      <c r="J4" s="156"/>
      <c r="K4" s="156">
        <v>55366.67</v>
      </c>
    </row>
    <row r="5" spans="1:11" ht="16.5">
      <c r="A5" s="302" t="s">
        <v>90</v>
      </c>
      <c r="B5" s="156"/>
      <c r="C5" s="156"/>
      <c r="D5" s="156"/>
      <c r="E5" s="156"/>
      <c r="F5" s="156"/>
      <c r="G5" s="156"/>
      <c r="H5" s="156">
        <v>2185.48</v>
      </c>
      <c r="I5" s="156"/>
      <c r="J5" s="156"/>
      <c r="K5" s="156">
        <v>2185.48</v>
      </c>
    </row>
    <row r="6" spans="1:11" ht="16.5">
      <c r="A6" s="302" t="s">
        <v>104</v>
      </c>
      <c r="B6" s="156"/>
      <c r="C6" s="156"/>
      <c r="D6" s="156"/>
      <c r="E6" s="156"/>
      <c r="F6" s="156"/>
      <c r="G6" s="156">
        <v>2700</v>
      </c>
      <c r="H6" s="156"/>
      <c r="I6" s="156"/>
      <c r="J6" s="156"/>
      <c r="K6" s="156">
        <v>2700</v>
      </c>
    </row>
    <row r="7" spans="1:11" ht="16.5">
      <c r="A7" s="302" t="s">
        <v>103</v>
      </c>
      <c r="B7" s="156"/>
      <c r="C7" s="156"/>
      <c r="D7" s="156"/>
      <c r="E7" s="156"/>
      <c r="F7" s="156"/>
      <c r="G7" s="156">
        <v>9560</v>
      </c>
      <c r="H7" s="156"/>
      <c r="I7" s="156"/>
      <c r="J7" s="156"/>
      <c r="K7" s="156">
        <v>9560</v>
      </c>
    </row>
    <row r="8" spans="1:11" ht="16.5">
      <c r="A8" s="302" t="s">
        <v>105</v>
      </c>
      <c r="B8" s="156"/>
      <c r="C8" s="156"/>
      <c r="D8" s="156"/>
      <c r="E8" s="156"/>
      <c r="F8" s="156"/>
      <c r="G8" s="156">
        <v>30996</v>
      </c>
      <c r="H8" s="156"/>
      <c r="I8" s="156"/>
      <c r="J8" s="156"/>
      <c r="K8" s="156">
        <v>30996</v>
      </c>
    </row>
    <row r="9" spans="1:11" ht="16.5">
      <c r="A9" s="302" t="s">
        <v>111</v>
      </c>
      <c r="B9" s="156"/>
      <c r="C9" s="156"/>
      <c r="D9" s="156"/>
      <c r="E9" s="156">
        <v>1600</v>
      </c>
      <c r="F9" s="156"/>
      <c r="G9" s="156"/>
      <c r="H9" s="156"/>
      <c r="I9" s="156"/>
      <c r="J9" s="156"/>
      <c r="K9" s="156">
        <v>1600</v>
      </c>
    </row>
    <row r="10" spans="1:11" ht="16.5">
      <c r="A10" s="302" t="s">
        <v>216</v>
      </c>
      <c r="B10" s="156"/>
      <c r="C10" s="156"/>
      <c r="D10" s="156"/>
      <c r="E10" s="156"/>
      <c r="F10" s="156">
        <v>2250</v>
      </c>
      <c r="G10" s="156"/>
      <c r="H10" s="156"/>
      <c r="I10" s="156"/>
      <c r="J10" s="156"/>
      <c r="K10" s="156">
        <v>2250</v>
      </c>
    </row>
    <row r="11" spans="1:11" ht="16.5">
      <c r="A11" s="302" t="s">
        <v>268</v>
      </c>
      <c r="B11" s="156"/>
      <c r="C11" s="156"/>
      <c r="D11" s="156"/>
      <c r="E11" s="156">
        <v>158800</v>
      </c>
      <c r="F11" s="156"/>
      <c r="G11" s="156"/>
      <c r="H11" s="156"/>
      <c r="I11" s="156"/>
      <c r="J11" s="156"/>
      <c r="K11" s="156">
        <v>158800</v>
      </c>
    </row>
    <row r="12" spans="1:11" ht="16.5">
      <c r="A12" s="302" t="s">
        <v>245</v>
      </c>
      <c r="B12" s="156"/>
      <c r="C12" s="156"/>
      <c r="D12" s="156"/>
      <c r="E12" s="156"/>
      <c r="F12" s="156"/>
      <c r="G12" s="156"/>
      <c r="H12" s="156">
        <v>3573.87</v>
      </c>
      <c r="I12" s="156"/>
      <c r="J12" s="156"/>
      <c r="K12" s="156">
        <v>3573.87</v>
      </c>
    </row>
    <row r="13" spans="1:11" ht="16.5">
      <c r="A13" s="302" t="s">
        <v>131</v>
      </c>
      <c r="B13" s="156"/>
      <c r="C13" s="156"/>
      <c r="D13" s="156"/>
      <c r="E13" s="156">
        <v>97300</v>
      </c>
      <c r="F13" s="156"/>
      <c r="G13" s="156"/>
      <c r="H13" s="156"/>
      <c r="I13" s="156"/>
      <c r="J13" s="156"/>
      <c r="K13" s="156">
        <v>97300</v>
      </c>
    </row>
    <row r="14" spans="1:11" ht="16.5">
      <c r="A14" s="302" t="s">
        <v>263</v>
      </c>
      <c r="B14" s="156"/>
      <c r="C14" s="156"/>
      <c r="D14" s="156"/>
      <c r="E14" s="156"/>
      <c r="F14" s="156">
        <v>17548</v>
      </c>
      <c r="G14" s="156"/>
      <c r="H14" s="156"/>
      <c r="I14" s="156"/>
      <c r="J14" s="156"/>
      <c r="K14" s="156">
        <v>17548</v>
      </c>
    </row>
    <row r="15" spans="1:11" ht="16.5">
      <c r="A15" s="302" t="s">
        <v>250</v>
      </c>
      <c r="B15" s="156"/>
      <c r="C15" s="156"/>
      <c r="D15" s="156"/>
      <c r="E15" s="156"/>
      <c r="F15" s="156"/>
      <c r="G15" s="156">
        <v>32604.1</v>
      </c>
      <c r="H15" s="156"/>
      <c r="I15" s="156"/>
      <c r="J15" s="156"/>
      <c r="K15" s="156">
        <v>32604.1</v>
      </c>
    </row>
    <row r="16" spans="1:11" ht="16.5">
      <c r="A16" s="302" t="s">
        <v>264</v>
      </c>
      <c r="B16" s="156"/>
      <c r="C16" s="156"/>
      <c r="D16" s="156"/>
      <c r="E16" s="156"/>
      <c r="F16" s="156">
        <v>2030</v>
      </c>
      <c r="G16" s="156"/>
      <c r="H16" s="156"/>
      <c r="I16" s="156"/>
      <c r="J16" s="156"/>
      <c r="K16" s="156">
        <v>2030</v>
      </c>
    </row>
    <row r="17" spans="1:11" ht="16.5">
      <c r="A17" s="302" t="s">
        <v>261</v>
      </c>
      <c r="B17" s="156"/>
      <c r="C17" s="156"/>
      <c r="D17" s="156"/>
      <c r="E17" s="156"/>
      <c r="F17" s="156">
        <v>240</v>
      </c>
      <c r="G17" s="156"/>
      <c r="H17" s="156"/>
      <c r="I17" s="156"/>
      <c r="J17" s="156"/>
      <c r="K17" s="156">
        <v>240</v>
      </c>
    </row>
    <row r="18" spans="1:11" ht="16.5">
      <c r="A18" s="303" t="s">
        <v>266</v>
      </c>
      <c r="B18" s="157"/>
      <c r="C18" s="157"/>
      <c r="D18" s="157"/>
      <c r="E18" s="157">
        <v>600</v>
      </c>
      <c r="F18" s="157"/>
      <c r="G18" s="157"/>
      <c r="H18" s="157"/>
      <c r="I18" s="157"/>
      <c r="J18" s="157"/>
      <c r="K18" s="157">
        <v>600</v>
      </c>
    </row>
    <row r="19" spans="1:11" ht="16.5">
      <c r="A19" s="301" t="s">
        <v>17</v>
      </c>
      <c r="B19" s="267">
        <v>17056717.41</v>
      </c>
      <c r="C19" s="267">
        <v>2149362.26</v>
      </c>
      <c r="D19" s="267">
        <v>103575</v>
      </c>
      <c r="E19" s="267"/>
      <c r="F19" s="267"/>
      <c r="G19" s="267"/>
      <c r="H19" s="267"/>
      <c r="I19" s="267"/>
      <c r="J19" s="267"/>
      <c r="K19" s="267">
        <v>19309654.669999998</v>
      </c>
    </row>
    <row r="20" spans="1:11" ht="16.5">
      <c r="A20" s="302" t="s">
        <v>113</v>
      </c>
      <c r="B20" s="156"/>
      <c r="C20" s="156"/>
      <c r="D20" s="156">
        <v>103575</v>
      </c>
      <c r="E20" s="156"/>
      <c r="F20" s="156"/>
      <c r="G20" s="156"/>
      <c r="H20" s="156"/>
      <c r="I20" s="156"/>
      <c r="J20" s="156"/>
      <c r="K20" s="156">
        <v>103575</v>
      </c>
    </row>
    <row r="21" spans="1:11" ht="16.5">
      <c r="A21" s="302" t="s">
        <v>2</v>
      </c>
      <c r="B21" s="156"/>
      <c r="C21" s="156">
        <v>2149362.26</v>
      </c>
      <c r="D21" s="156"/>
      <c r="E21" s="156"/>
      <c r="F21" s="156"/>
      <c r="G21" s="156"/>
      <c r="H21" s="156"/>
      <c r="I21" s="156"/>
      <c r="J21" s="156"/>
      <c r="K21" s="156">
        <v>2149362.26</v>
      </c>
    </row>
    <row r="22" spans="1:11" ht="16.5">
      <c r="A22" s="302" t="s">
        <v>67</v>
      </c>
      <c r="B22" s="156">
        <v>14414376.33</v>
      </c>
      <c r="C22" s="156"/>
      <c r="D22" s="156"/>
      <c r="E22" s="156"/>
      <c r="F22" s="156"/>
      <c r="G22" s="156"/>
      <c r="H22" s="156"/>
      <c r="I22" s="156"/>
      <c r="J22" s="156"/>
      <c r="K22" s="156">
        <v>14414376.33</v>
      </c>
    </row>
    <row r="23" spans="1:11" ht="16.5">
      <c r="A23" s="302" t="s">
        <v>68</v>
      </c>
      <c r="B23" s="156">
        <v>1060820.54</v>
      </c>
      <c r="C23" s="156"/>
      <c r="D23" s="156"/>
      <c r="E23" s="156"/>
      <c r="F23" s="156"/>
      <c r="G23" s="156"/>
      <c r="H23" s="156"/>
      <c r="I23" s="156"/>
      <c r="J23" s="156"/>
      <c r="K23" s="156">
        <v>1060820.54</v>
      </c>
    </row>
    <row r="24" spans="1:11" ht="16.5">
      <c r="A24" s="302" t="s">
        <v>273</v>
      </c>
      <c r="B24" s="156">
        <v>986220.54</v>
      </c>
      <c r="C24" s="156"/>
      <c r="D24" s="156"/>
      <c r="E24" s="156"/>
      <c r="F24" s="156"/>
      <c r="G24" s="156"/>
      <c r="H24" s="156"/>
      <c r="I24" s="156"/>
      <c r="J24" s="156"/>
      <c r="K24" s="156">
        <v>986220.54</v>
      </c>
    </row>
    <row r="25" spans="1:11" ht="16.5">
      <c r="A25" s="302" t="s">
        <v>270</v>
      </c>
      <c r="B25" s="156">
        <v>206500</v>
      </c>
      <c r="C25" s="156"/>
      <c r="D25" s="156"/>
      <c r="E25" s="156"/>
      <c r="F25" s="156"/>
      <c r="G25" s="156"/>
      <c r="H25" s="156"/>
      <c r="I25" s="156"/>
      <c r="J25" s="156"/>
      <c r="K25" s="156">
        <v>206500</v>
      </c>
    </row>
    <row r="26" spans="1:11" ht="16.5">
      <c r="A26" s="302" t="s">
        <v>271</v>
      </c>
      <c r="B26" s="156">
        <v>205400</v>
      </c>
      <c r="C26" s="156"/>
      <c r="D26" s="156"/>
      <c r="E26" s="156"/>
      <c r="F26" s="156"/>
      <c r="G26" s="156"/>
      <c r="H26" s="156"/>
      <c r="I26" s="156"/>
      <c r="J26" s="156"/>
      <c r="K26" s="156">
        <v>205400</v>
      </c>
    </row>
    <row r="27" spans="1:11" ht="16.5">
      <c r="A27" s="303" t="s">
        <v>272</v>
      </c>
      <c r="B27" s="157">
        <v>183400</v>
      </c>
      <c r="C27" s="157"/>
      <c r="D27" s="157"/>
      <c r="E27" s="157"/>
      <c r="F27" s="157"/>
      <c r="G27" s="157"/>
      <c r="H27" s="157"/>
      <c r="I27" s="157"/>
      <c r="J27" s="157"/>
      <c r="K27" s="157">
        <v>183400</v>
      </c>
    </row>
    <row r="28" spans="1:11" ht="16.5">
      <c r="A28" s="301" t="s">
        <v>108</v>
      </c>
      <c r="B28" s="267"/>
      <c r="C28" s="267"/>
      <c r="D28" s="267"/>
      <c r="E28" s="267"/>
      <c r="F28" s="267"/>
      <c r="G28" s="267"/>
      <c r="H28" s="267"/>
      <c r="I28" s="267"/>
      <c r="J28" s="267">
        <v>6403678.77</v>
      </c>
      <c r="K28" s="267">
        <v>6403678.77</v>
      </c>
    </row>
    <row r="29" spans="1:11" ht="16.5">
      <c r="A29" s="303" t="s">
        <v>151</v>
      </c>
      <c r="B29" s="157"/>
      <c r="C29" s="157"/>
      <c r="D29" s="157"/>
      <c r="E29" s="157"/>
      <c r="F29" s="157"/>
      <c r="G29" s="157"/>
      <c r="H29" s="157"/>
      <c r="I29" s="157"/>
      <c r="J29" s="157">
        <v>6403678.77</v>
      </c>
      <c r="K29" s="157">
        <v>6403678.77</v>
      </c>
    </row>
    <row r="30" spans="1:11" ht="16.5">
      <c r="A30" s="301" t="s">
        <v>91</v>
      </c>
      <c r="B30" s="267"/>
      <c r="C30" s="267"/>
      <c r="D30" s="267"/>
      <c r="E30" s="267"/>
      <c r="F30" s="267"/>
      <c r="G30" s="267"/>
      <c r="H30" s="267"/>
      <c r="I30" s="267">
        <v>61141200</v>
      </c>
      <c r="J30" s="267"/>
      <c r="K30" s="267">
        <v>61141200</v>
      </c>
    </row>
    <row r="31" spans="1:11" ht="16.5">
      <c r="A31" s="302" t="s">
        <v>218</v>
      </c>
      <c r="B31" s="156"/>
      <c r="C31" s="156"/>
      <c r="D31" s="156"/>
      <c r="E31" s="156"/>
      <c r="F31" s="156"/>
      <c r="G31" s="156"/>
      <c r="H31" s="156"/>
      <c r="I31" s="156">
        <v>59819700</v>
      </c>
      <c r="J31" s="156"/>
      <c r="K31" s="156">
        <v>59819700</v>
      </c>
    </row>
    <row r="32" spans="1:11" ht="16.5">
      <c r="A32" s="303" t="s">
        <v>221</v>
      </c>
      <c r="B32" s="157"/>
      <c r="C32" s="157"/>
      <c r="D32" s="157"/>
      <c r="E32" s="157"/>
      <c r="F32" s="157"/>
      <c r="G32" s="157"/>
      <c r="H32" s="157"/>
      <c r="I32" s="157">
        <v>1321500</v>
      </c>
      <c r="J32" s="157"/>
      <c r="K32" s="157">
        <v>1321500</v>
      </c>
    </row>
    <row r="33" spans="1:11" ht="16.5">
      <c r="A33" s="304" t="s">
        <v>21</v>
      </c>
      <c r="B33" s="268">
        <v>17056717.41</v>
      </c>
      <c r="C33" s="268">
        <v>2149362.26</v>
      </c>
      <c r="D33" s="268">
        <v>103575</v>
      </c>
      <c r="E33" s="268">
        <v>313666.67</v>
      </c>
      <c r="F33" s="268">
        <v>22068</v>
      </c>
      <c r="G33" s="268">
        <v>75860.1</v>
      </c>
      <c r="H33" s="268">
        <v>5759.35</v>
      </c>
      <c r="I33" s="268">
        <v>61141200</v>
      </c>
      <c r="J33" s="268">
        <v>6403678.77</v>
      </c>
      <c r="K33" s="268">
        <v>87271887.56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CR37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9.8515625" style="289" customWidth="1"/>
    <col min="2" max="2" width="12.421875" style="290" customWidth="1"/>
    <col min="3" max="3" width="7.00390625" style="290" customWidth="1"/>
    <col min="4" max="4" width="8.57421875" style="290" customWidth="1"/>
    <col min="5" max="5" width="6.8515625" style="290" customWidth="1"/>
    <col min="6" max="6" width="11.421875" style="290" customWidth="1"/>
    <col min="7" max="7" width="9.421875" style="290" customWidth="1"/>
    <col min="8" max="8" width="10.00390625" style="290" customWidth="1"/>
    <col min="9" max="9" width="12.28125" style="290" customWidth="1"/>
    <col min="10" max="10" width="11.57421875" style="290" customWidth="1"/>
    <col min="11" max="11" width="9.421875" style="290" customWidth="1"/>
    <col min="12" max="13" width="10.28125" style="290" customWidth="1"/>
    <col min="14" max="14" width="13.28125" style="290" customWidth="1"/>
    <col min="15" max="15" width="14.7109375" style="290" customWidth="1"/>
    <col min="16" max="16" width="16.57421875" style="290" customWidth="1"/>
    <col min="17" max="17" width="39.421875" style="290" customWidth="1"/>
    <col min="18" max="18" width="22.28125" style="290" customWidth="1"/>
    <col min="19" max="19" width="28.7109375" style="290" customWidth="1"/>
    <col min="20" max="20" width="21.8515625" style="290" customWidth="1"/>
    <col min="21" max="21" width="6.421875" style="290" customWidth="1"/>
    <col min="22" max="22" width="6.8515625" style="290" customWidth="1"/>
    <col min="23" max="23" width="47.421875" style="290" customWidth="1"/>
    <col min="24" max="25" width="8.8515625" style="290" customWidth="1"/>
    <col min="26" max="26" width="29.28125" style="290" customWidth="1"/>
    <col min="27" max="27" width="35.140625" style="290" customWidth="1"/>
    <col min="28" max="28" width="27.57421875" style="290" customWidth="1"/>
    <col min="29" max="29" width="17.421875" style="290" customWidth="1"/>
    <col min="30" max="30" width="26.421875" style="290" customWidth="1"/>
    <col min="31" max="31" width="15.57421875" style="290" customWidth="1"/>
    <col min="32" max="32" width="15.8515625" style="290" customWidth="1"/>
    <col min="33" max="33" width="15.421875" style="290" customWidth="1"/>
    <col min="34" max="34" width="14.421875" style="290" customWidth="1"/>
    <col min="35" max="35" width="9.57421875" style="290" customWidth="1"/>
    <col min="36" max="36" width="11.7109375" style="290" customWidth="1"/>
    <col min="37" max="37" width="33.00390625" style="290" customWidth="1"/>
    <col min="38" max="38" width="21.57421875" style="290" customWidth="1"/>
    <col min="39" max="39" width="14.140625" style="290" customWidth="1"/>
    <col min="40" max="40" width="24.421875" style="290" customWidth="1"/>
    <col min="41" max="41" width="13.57421875" style="290" customWidth="1"/>
    <col min="42" max="42" width="9.00390625" style="290" customWidth="1"/>
    <col min="43" max="43" width="23.00390625" style="290" customWidth="1"/>
    <col min="44" max="44" width="23.28125" style="290" customWidth="1"/>
    <col min="45" max="45" width="7.57421875" style="290" customWidth="1"/>
    <col min="46" max="46" width="23.7109375" style="290" customWidth="1"/>
    <col min="47" max="47" width="15.140625" style="290" customWidth="1"/>
    <col min="48" max="48" width="24.8515625" style="290" customWidth="1"/>
    <col min="49" max="49" width="12.7109375" style="290" customWidth="1"/>
    <col min="50" max="50" width="15.28125" style="290" customWidth="1"/>
    <col min="51" max="51" width="21.28125" style="290" customWidth="1"/>
    <col min="52" max="52" width="18.8515625" style="290" customWidth="1"/>
    <col min="53" max="53" width="6.8515625" style="290" customWidth="1"/>
    <col min="54" max="54" width="10.140625" style="290" customWidth="1"/>
    <col min="55" max="55" width="18.7109375" style="290" customWidth="1"/>
    <col min="56" max="56" width="15.421875" style="290" customWidth="1"/>
    <col min="57" max="57" width="21.7109375" style="290" customWidth="1"/>
    <col min="58" max="58" width="23.140625" style="290" customWidth="1"/>
    <col min="59" max="59" width="13.7109375" style="290" customWidth="1"/>
    <col min="60" max="60" width="14.8515625" style="290" customWidth="1"/>
    <col min="61" max="61" width="13.8515625" style="290" customWidth="1"/>
    <col min="62" max="62" width="16.57421875" style="290" customWidth="1"/>
    <col min="63" max="63" width="18.28125" style="290" customWidth="1"/>
    <col min="64" max="64" width="6.8515625" style="290" customWidth="1"/>
    <col min="65" max="65" width="10.140625" style="290" customWidth="1"/>
    <col min="66" max="66" width="27.28125" style="290" customWidth="1"/>
    <col min="67" max="67" width="9.421875" style="290" customWidth="1"/>
    <col min="68" max="68" width="16.8515625" style="290" customWidth="1"/>
    <col min="69" max="69" width="17.421875" style="290" customWidth="1"/>
    <col min="70" max="70" width="16.140625" style="290" customWidth="1"/>
    <col min="71" max="71" width="12.421875" style="290" customWidth="1"/>
    <col min="72" max="72" width="20.7109375" style="290" customWidth="1"/>
    <col min="73" max="73" width="15.57421875" style="290" customWidth="1"/>
    <col min="74" max="74" width="7.140625" style="290" customWidth="1"/>
    <col min="75" max="75" width="17.28125" style="290" customWidth="1"/>
    <col min="76" max="76" width="16.00390625" style="290" customWidth="1"/>
    <col min="77" max="77" width="15.28125" style="290" customWidth="1"/>
    <col min="78" max="78" width="12.140625" style="290" customWidth="1"/>
    <col min="79" max="79" width="11.8515625" style="290" customWidth="1"/>
    <col min="80" max="80" width="12.28125" style="290" customWidth="1"/>
    <col min="81" max="81" width="10.421875" style="290" customWidth="1"/>
    <col min="82" max="82" width="16.00390625" style="290" customWidth="1"/>
    <col min="83" max="83" width="19.421875" style="290" customWidth="1"/>
    <col min="84" max="84" width="18.140625" style="290" customWidth="1"/>
    <col min="85" max="86" width="11.421875" style="290" customWidth="1"/>
    <col min="87" max="87" width="14.28125" style="290" customWidth="1"/>
    <col min="88" max="88" width="12.00390625" style="290" customWidth="1"/>
    <col min="89" max="89" width="10.28125" style="290" customWidth="1"/>
    <col min="90" max="90" width="14.00390625" style="290" customWidth="1"/>
    <col min="91" max="91" width="10.28125" style="290" customWidth="1"/>
    <col min="92" max="93" width="13.421875" style="290" customWidth="1"/>
    <col min="94" max="94" width="16.28125" style="290" customWidth="1"/>
    <col min="95" max="95" width="14.00390625" style="290" customWidth="1"/>
    <col min="96" max="96" width="10.28125" style="290" customWidth="1"/>
    <col min="97" max="97" width="30.421875" style="290" customWidth="1"/>
    <col min="98" max="98" width="26.421875" style="290" customWidth="1"/>
    <col min="99" max="100" width="12.421875" style="290" customWidth="1"/>
    <col min="101" max="101" width="14.7109375" style="290" customWidth="1"/>
    <col min="102" max="102" width="17.28125" style="290" customWidth="1"/>
    <col min="103" max="103" width="23.421875" style="290" bestFit="1" customWidth="1"/>
    <col min="104" max="105" width="12.421875" style="290" customWidth="1"/>
    <col min="106" max="106" width="14.7109375" style="290" customWidth="1"/>
    <col min="107" max="107" width="12.421875" style="290" customWidth="1"/>
    <col min="108" max="108" width="16.8515625" style="290" customWidth="1"/>
    <col min="109" max="109" width="10.00390625" style="290" bestFit="1" customWidth="1"/>
    <col min="110" max="110" width="14.421875" style="290" bestFit="1" customWidth="1"/>
    <col min="111" max="111" width="32.421875" style="290" bestFit="1" customWidth="1"/>
    <col min="112" max="112" width="37.00390625" style="290" bestFit="1" customWidth="1"/>
    <col min="113" max="113" width="29.421875" style="290" bestFit="1" customWidth="1"/>
    <col min="114" max="114" width="34.140625" style="290" bestFit="1" customWidth="1"/>
    <col min="115" max="115" width="13.421875" style="290" bestFit="1" customWidth="1"/>
    <col min="116" max="16384" width="9.00390625" style="290" customWidth="1"/>
  </cols>
  <sheetData>
    <row r="1" spans="1:2" ht="21">
      <c r="A1" s="266"/>
      <c r="B1" s="260"/>
    </row>
    <row r="2" spans="1:2" ht="21">
      <c r="A2" s="332" t="s">
        <v>28</v>
      </c>
      <c r="B2" s="305" t="s">
        <v>35</v>
      </c>
    </row>
    <row r="3" spans="1:67" s="159" customFormat="1" ht="16.5">
      <c r="A3" s="266"/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</row>
    <row r="4" spans="1:96" s="159" customFormat="1" ht="21">
      <c r="A4" s="328" t="s">
        <v>34</v>
      </c>
      <c r="B4" s="328" t="s">
        <v>22</v>
      </c>
      <c r="C4" s="305"/>
      <c r="D4" s="305"/>
      <c r="E4" s="305"/>
      <c r="F4" s="305"/>
      <c r="G4" s="305"/>
      <c r="H4" s="305"/>
      <c r="I4" s="305"/>
      <c r="J4" s="305"/>
      <c r="K4" s="305"/>
      <c r="L4"/>
      <c r="M4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</row>
    <row r="5" spans="1:96" s="159" customFormat="1" ht="33.75" customHeight="1">
      <c r="A5" s="328" t="s">
        <v>20</v>
      </c>
      <c r="B5" s="305" t="s">
        <v>2</v>
      </c>
      <c r="C5" s="305" t="s">
        <v>106</v>
      </c>
      <c r="D5" s="305" t="s">
        <v>3</v>
      </c>
      <c r="E5" s="305" t="s">
        <v>71</v>
      </c>
      <c r="F5" s="305" t="s">
        <v>4</v>
      </c>
      <c r="G5" s="305" t="s">
        <v>1</v>
      </c>
      <c r="H5" s="305" t="s">
        <v>113</v>
      </c>
      <c r="I5" s="305" t="s">
        <v>92</v>
      </c>
      <c r="J5" s="305" t="s">
        <v>94</v>
      </c>
      <c r="K5" s="331" t="s">
        <v>21</v>
      </c>
      <c r="L5"/>
      <c r="M5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</row>
    <row r="6" spans="1:96" s="159" customFormat="1" ht="45.75" customHeight="1">
      <c r="A6" s="333">
        <v>2011726001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/>
      <c r="M6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</row>
    <row r="7" spans="1:96" ht="21">
      <c r="A7" s="330" t="s">
        <v>248</v>
      </c>
      <c r="B7" s="329"/>
      <c r="C7" s="329"/>
      <c r="D7" s="329"/>
      <c r="E7" s="329"/>
      <c r="F7" s="329"/>
      <c r="G7" s="329"/>
      <c r="H7" s="329"/>
      <c r="I7" s="329"/>
      <c r="J7" s="329"/>
      <c r="K7" s="329"/>
      <c r="L7"/>
      <c r="M7"/>
      <c r="N7" s="260"/>
      <c r="O7" s="260"/>
      <c r="P7" s="260"/>
      <c r="Q7" s="260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</row>
    <row r="8" spans="1:96" ht="21">
      <c r="A8" s="367" t="s">
        <v>210</v>
      </c>
      <c r="B8" s="329"/>
      <c r="C8" s="329">
        <v>5816</v>
      </c>
      <c r="D8" s="329">
        <v>2200</v>
      </c>
      <c r="E8" s="329">
        <v>32604.1</v>
      </c>
      <c r="F8" s="329"/>
      <c r="G8" s="329"/>
      <c r="H8" s="329"/>
      <c r="I8" s="329"/>
      <c r="J8" s="329"/>
      <c r="K8" s="329">
        <v>40620.1</v>
      </c>
      <c r="L8"/>
      <c r="M8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</row>
    <row r="9" spans="1:96" ht="21">
      <c r="A9" s="333">
        <v>2011726002</v>
      </c>
      <c r="B9" s="329"/>
      <c r="C9" s="329"/>
      <c r="D9" s="329"/>
      <c r="E9" s="329"/>
      <c r="F9" s="329"/>
      <c r="G9" s="329"/>
      <c r="H9" s="329"/>
      <c r="I9" s="329"/>
      <c r="J9" s="329"/>
      <c r="K9" s="329"/>
      <c r="L9"/>
      <c r="M9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</row>
    <row r="10" spans="1:96" ht="21">
      <c r="A10" s="330" t="s">
        <v>257</v>
      </c>
      <c r="B10" s="329"/>
      <c r="C10" s="329"/>
      <c r="D10" s="329"/>
      <c r="E10" s="329"/>
      <c r="F10" s="329"/>
      <c r="G10" s="329"/>
      <c r="H10" s="329"/>
      <c r="I10" s="329"/>
      <c r="J10" s="329"/>
      <c r="K10" s="329"/>
      <c r="L10"/>
      <c r="M10"/>
      <c r="N10" s="260"/>
      <c r="O10" s="260"/>
      <c r="P10" s="260"/>
      <c r="Q10" s="260"/>
      <c r="R10" s="260"/>
      <c r="S10" s="260"/>
      <c r="T10" s="260"/>
      <c r="U10" s="260"/>
      <c r="V10" s="260"/>
      <c r="W10" s="260"/>
      <c r="X10" s="260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</row>
    <row r="11" spans="1:96" ht="21">
      <c r="A11" s="367" t="s">
        <v>210</v>
      </c>
      <c r="B11" s="329"/>
      <c r="C11" s="329"/>
      <c r="D11" s="329"/>
      <c r="E11" s="329">
        <v>12260</v>
      </c>
      <c r="F11" s="329"/>
      <c r="G11" s="329"/>
      <c r="H11" s="329"/>
      <c r="I11" s="329"/>
      <c r="J11" s="329"/>
      <c r="K11" s="329">
        <v>12260</v>
      </c>
      <c r="L11"/>
      <c r="M11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</row>
    <row r="12" spans="1:96" ht="21">
      <c r="A12" s="333">
        <v>2011726005</v>
      </c>
      <c r="B12" s="329"/>
      <c r="C12" s="329"/>
      <c r="D12" s="329"/>
      <c r="E12" s="329"/>
      <c r="F12" s="329"/>
      <c r="G12" s="329"/>
      <c r="H12" s="329"/>
      <c r="I12" s="329"/>
      <c r="J12" s="329"/>
      <c r="K12" s="329"/>
      <c r="L12"/>
      <c r="M12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</row>
    <row r="13" spans="1:96" ht="21">
      <c r="A13" s="330" t="s">
        <v>231</v>
      </c>
      <c r="B13" s="329"/>
      <c r="C13" s="329"/>
      <c r="D13" s="329"/>
      <c r="E13" s="329"/>
      <c r="F13" s="329"/>
      <c r="G13" s="329"/>
      <c r="H13" s="329"/>
      <c r="I13" s="329"/>
      <c r="J13" s="329"/>
      <c r="K13" s="329"/>
      <c r="L13"/>
      <c r="M13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</row>
    <row r="14" spans="1:96" ht="21">
      <c r="A14" s="367" t="s">
        <v>210</v>
      </c>
      <c r="B14" s="329"/>
      <c r="C14" s="329">
        <v>14002</v>
      </c>
      <c r="D14" s="329"/>
      <c r="E14" s="329">
        <v>30996</v>
      </c>
      <c r="F14" s="329">
        <v>5759.35</v>
      </c>
      <c r="G14" s="329"/>
      <c r="H14" s="329"/>
      <c r="I14" s="329"/>
      <c r="J14" s="329"/>
      <c r="K14" s="329">
        <v>50757.35</v>
      </c>
      <c r="L14"/>
      <c r="M14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</row>
    <row r="15" spans="1:96" ht="21">
      <c r="A15" s="330" t="s">
        <v>206</v>
      </c>
      <c r="B15" s="329"/>
      <c r="C15" s="329"/>
      <c r="D15" s="329"/>
      <c r="E15" s="329"/>
      <c r="F15" s="329"/>
      <c r="G15" s="329"/>
      <c r="H15" s="329"/>
      <c r="I15" s="329"/>
      <c r="J15" s="329"/>
      <c r="K15" s="329"/>
      <c r="L15"/>
      <c r="M15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</row>
    <row r="16" spans="1:96" ht="21">
      <c r="A16" s="367" t="s">
        <v>151</v>
      </c>
      <c r="B16" s="329"/>
      <c r="C16" s="329"/>
      <c r="D16" s="329"/>
      <c r="E16" s="329"/>
      <c r="F16" s="329"/>
      <c r="G16" s="329"/>
      <c r="H16" s="329"/>
      <c r="I16" s="329"/>
      <c r="J16" s="329">
        <v>6403678.77</v>
      </c>
      <c r="K16" s="329">
        <v>6403678.77</v>
      </c>
      <c r="L16"/>
      <c r="M16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</row>
    <row r="17" spans="1:96" ht="21">
      <c r="A17" s="333">
        <v>2011753015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/>
      <c r="M17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</row>
    <row r="18" spans="1:96" ht="21">
      <c r="A18" s="330" t="s">
        <v>233</v>
      </c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/>
      <c r="M18"/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</row>
    <row r="19" spans="1:96" ht="21">
      <c r="A19" s="367" t="s">
        <v>210</v>
      </c>
      <c r="B19" s="329">
        <v>2149362.26</v>
      </c>
      <c r="C19" s="329"/>
      <c r="D19" s="329">
        <v>311466.67</v>
      </c>
      <c r="E19" s="329"/>
      <c r="F19" s="329"/>
      <c r="G19" s="329">
        <v>17056717.409999996</v>
      </c>
      <c r="H19" s="329"/>
      <c r="I19" s="329"/>
      <c r="J19" s="329"/>
      <c r="K19" s="329">
        <v>19517546.339999996</v>
      </c>
      <c r="L19"/>
      <c r="M19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</row>
    <row r="20" spans="1:96" ht="21">
      <c r="A20" s="330" t="s">
        <v>208</v>
      </c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/>
      <c r="M2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</row>
    <row r="21" spans="1:96" ht="21">
      <c r="A21" s="367" t="s">
        <v>210</v>
      </c>
      <c r="B21" s="329"/>
      <c r="C21" s="329">
        <v>2250</v>
      </c>
      <c r="D21" s="329"/>
      <c r="E21" s="329"/>
      <c r="F21" s="329"/>
      <c r="G21" s="329"/>
      <c r="H21" s="329">
        <v>103575</v>
      </c>
      <c r="I21" s="329"/>
      <c r="J21" s="329"/>
      <c r="K21" s="329">
        <v>105825</v>
      </c>
      <c r="L21"/>
      <c r="M21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</row>
    <row r="22" spans="1:96" ht="21">
      <c r="A22" s="330" t="s">
        <v>219</v>
      </c>
      <c r="B22" s="329"/>
      <c r="C22" s="329"/>
      <c r="D22" s="329"/>
      <c r="E22" s="329"/>
      <c r="F22" s="329"/>
      <c r="G22" s="329"/>
      <c r="H22" s="329"/>
      <c r="I22" s="329"/>
      <c r="J22" s="329"/>
      <c r="K22" s="329"/>
      <c r="L22"/>
      <c r="M22"/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</row>
    <row r="23" spans="1:96" ht="21">
      <c r="A23" s="367" t="s">
        <v>218</v>
      </c>
      <c r="B23" s="329"/>
      <c r="C23" s="329"/>
      <c r="D23" s="329"/>
      <c r="E23" s="329"/>
      <c r="F23" s="329"/>
      <c r="G23" s="329"/>
      <c r="H23" s="329"/>
      <c r="I23" s="329">
        <v>59819700</v>
      </c>
      <c r="J23" s="329"/>
      <c r="K23" s="329">
        <v>59819700</v>
      </c>
      <c r="L23"/>
      <c r="M23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</row>
    <row r="24" spans="1:96" ht="21">
      <c r="A24" s="330" t="s">
        <v>220</v>
      </c>
      <c r="B24" s="329"/>
      <c r="C24" s="329"/>
      <c r="D24" s="329"/>
      <c r="E24" s="329"/>
      <c r="F24" s="329"/>
      <c r="G24" s="329"/>
      <c r="H24" s="329"/>
      <c r="I24" s="329"/>
      <c r="J24" s="329"/>
      <c r="K24" s="329"/>
      <c r="L24"/>
      <c r="M24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</row>
    <row r="25" spans="1:96" ht="21">
      <c r="A25" s="367" t="s">
        <v>221</v>
      </c>
      <c r="B25" s="329"/>
      <c r="C25" s="329"/>
      <c r="D25" s="329"/>
      <c r="E25" s="329"/>
      <c r="F25" s="329"/>
      <c r="G25" s="329"/>
      <c r="H25" s="329"/>
      <c r="I25" s="329">
        <v>1321500</v>
      </c>
      <c r="J25" s="329"/>
      <c r="K25" s="329">
        <v>1321500</v>
      </c>
      <c r="L25"/>
      <c r="M25"/>
      <c r="N25" s="260"/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</row>
    <row r="26" spans="1:96" ht="21">
      <c r="A26" s="333" t="s">
        <v>21</v>
      </c>
      <c r="B26" s="329">
        <v>2149362.26</v>
      </c>
      <c r="C26" s="329">
        <v>22068</v>
      </c>
      <c r="D26" s="329">
        <v>313666.67</v>
      </c>
      <c r="E26" s="329">
        <v>75860.1</v>
      </c>
      <c r="F26" s="329">
        <v>5759.35</v>
      </c>
      <c r="G26" s="329">
        <v>17056717.409999996</v>
      </c>
      <c r="H26" s="329">
        <v>103575</v>
      </c>
      <c r="I26" s="329">
        <v>61141200</v>
      </c>
      <c r="J26" s="329">
        <v>6403678.77</v>
      </c>
      <c r="K26" s="329">
        <v>87271887.56</v>
      </c>
      <c r="L26"/>
      <c r="M26"/>
      <c r="N26" s="260"/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</row>
    <row r="27" spans="1:96" ht="21">
      <c r="A27"/>
      <c r="B27"/>
      <c r="C27"/>
      <c r="D27"/>
      <c r="E27"/>
      <c r="F27"/>
      <c r="G27"/>
      <c r="H27"/>
      <c r="I27"/>
      <c r="J27"/>
      <c r="K27"/>
      <c r="L27"/>
      <c r="M27"/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</row>
    <row r="28" spans="1:96" ht="21">
      <c r="A28"/>
      <c r="B28"/>
      <c r="C28"/>
      <c r="D28"/>
      <c r="E28"/>
      <c r="F28"/>
      <c r="G28"/>
      <c r="H28"/>
      <c r="I28"/>
      <c r="J28"/>
      <c r="K28"/>
      <c r="L28"/>
      <c r="M28"/>
      <c r="N28" s="260"/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</row>
    <row r="29" spans="1:96" ht="21">
      <c r="A29"/>
      <c r="B29"/>
      <c r="C29"/>
      <c r="D29"/>
      <c r="E29"/>
      <c r="F29"/>
      <c r="G29"/>
      <c r="H29"/>
      <c r="I29"/>
      <c r="J29"/>
      <c r="K29"/>
      <c r="L29"/>
      <c r="M29"/>
      <c r="N29" s="260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</row>
    <row r="30" spans="1:96" ht="21">
      <c r="A30"/>
      <c r="B30"/>
      <c r="C30"/>
      <c r="D30"/>
      <c r="E30"/>
      <c r="F30"/>
      <c r="G30"/>
      <c r="H30"/>
      <c r="I30"/>
      <c r="J30"/>
      <c r="K30"/>
      <c r="L30"/>
      <c r="M3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/>
      <c r="CP30" s="260"/>
      <c r="CQ30" s="260"/>
      <c r="CR30" s="260"/>
    </row>
    <row r="31" spans="1:96" ht="21">
      <c r="A31"/>
      <c r="B31"/>
      <c r="C31"/>
      <c r="D31"/>
      <c r="E31"/>
      <c r="F31"/>
      <c r="G31"/>
      <c r="H31"/>
      <c r="I31"/>
      <c r="J31"/>
      <c r="K31"/>
      <c r="L31"/>
      <c r="M31"/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0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/>
      <c r="CP31" s="260"/>
      <c r="CQ31" s="260"/>
      <c r="CR31" s="260"/>
    </row>
    <row r="32" spans="1:96" ht="21">
      <c r="A32"/>
      <c r="B32"/>
      <c r="C32"/>
      <c r="D32"/>
      <c r="E32"/>
      <c r="F32"/>
      <c r="G32"/>
      <c r="H32"/>
      <c r="I32"/>
      <c r="J32"/>
      <c r="K32"/>
      <c r="L32"/>
      <c r="M32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60"/>
      <c r="BY32" s="260"/>
      <c r="BZ32" s="260"/>
      <c r="CA32" s="260"/>
      <c r="CB32" s="260"/>
      <c r="CC32" s="260"/>
      <c r="CD32" s="260"/>
      <c r="CE32" s="260"/>
      <c r="CF32" s="260"/>
      <c r="CG32" s="260"/>
      <c r="CH32" s="260"/>
      <c r="CI32" s="260"/>
      <c r="CJ32" s="260"/>
      <c r="CK32" s="260"/>
      <c r="CL32" s="260"/>
      <c r="CM32" s="260"/>
      <c r="CN32" s="260"/>
      <c r="CO32" s="260"/>
      <c r="CP32" s="260"/>
      <c r="CQ32" s="260"/>
      <c r="CR32" s="260"/>
    </row>
    <row r="33" spans="1:96" ht="21">
      <c r="A33"/>
      <c r="B33"/>
      <c r="C33"/>
      <c r="D33"/>
      <c r="E33"/>
      <c r="F33"/>
      <c r="G33"/>
      <c r="H33"/>
      <c r="I33"/>
      <c r="J33"/>
      <c r="K33"/>
      <c r="L33"/>
      <c r="M33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</row>
    <row r="34" spans="1:96" ht="21">
      <c r="A34"/>
      <c r="B34"/>
      <c r="C34"/>
      <c r="D34"/>
      <c r="E34"/>
      <c r="F34"/>
      <c r="G34"/>
      <c r="H34"/>
      <c r="I34"/>
      <c r="J34"/>
      <c r="K34"/>
      <c r="L34"/>
      <c r="M34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  <c r="AK34" s="260"/>
      <c r="AL34" s="260"/>
      <c r="AM34" s="260"/>
      <c r="AN34" s="260"/>
      <c r="AO34" s="260"/>
      <c r="AP34" s="260"/>
      <c r="AQ34" s="260"/>
      <c r="AR34" s="260"/>
      <c r="AS34" s="260"/>
      <c r="AT34" s="260"/>
      <c r="AU34" s="260"/>
      <c r="AV34" s="260"/>
      <c r="AW34" s="260"/>
      <c r="AX34" s="260"/>
      <c r="AY34" s="260"/>
      <c r="AZ34" s="260"/>
      <c r="BA34" s="260"/>
      <c r="BB34" s="260"/>
      <c r="BC34" s="260"/>
      <c r="BD34" s="260"/>
      <c r="BE34" s="260"/>
      <c r="BF34" s="260"/>
      <c r="BG34" s="260"/>
      <c r="BH34" s="260"/>
      <c r="BI34" s="260"/>
      <c r="BJ34" s="260"/>
      <c r="BK34" s="260"/>
      <c r="BL34" s="260"/>
      <c r="BM34" s="260"/>
      <c r="BN34" s="260"/>
      <c r="BO34" s="260"/>
      <c r="BP34" s="260"/>
      <c r="BQ34" s="260"/>
      <c r="BR34" s="260"/>
      <c r="BS34" s="260"/>
      <c r="BT34" s="260"/>
      <c r="BU34" s="260"/>
      <c r="BV34" s="260"/>
      <c r="BW34" s="260"/>
      <c r="BX34" s="260"/>
      <c r="BY34" s="260"/>
      <c r="BZ34" s="260"/>
      <c r="CA34" s="260"/>
      <c r="CB34" s="260"/>
      <c r="CC34" s="260"/>
      <c r="CD34" s="260"/>
      <c r="CE34" s="260"/>
      <c r="CF34" s="260"/>
      <c r="CG34" s="260"/>
      <c r="CH34" s="260"/>
      <c r="CI34" s="260"/>
      <c r="CJ34" s="260"/>
      <c r="CK34" s="260"/>
      <c r="CL34" s="260"/>
      <c r="CM34" s="260"/>
      <c r="CN34" s="260"/>
      <c r="CO34" s="260"/>
      <c r="CP34" s="260"/>
      <c r="CQ34" s="260"/>
      <c r="CR34" s="260"/>
    </row>
    <row r="35" spans="1:96" ht="21">
      <c r="A35"/>
      <c r="B35"/>
      <c r="C35"/>
      <c r="D35"/>
      <c r="E35"/>
      <c r="F35"/>
      <c r="G35"/>
      <c r="H35"/>
      <c r="I35"/>
      <c r="J35"/>
      <c r="K35"/>
      <c r="L35"/>
      <c r="M35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  <c r="AK35" s="260"/>
      <c r="AL35" s="260"/>
      <c r="AM35" s="260"/>
      <c r="AN35" s="260"/>
      <c r="AO35" s="260"/>
      <c r="AP35" s="260"/>
      <c r="AQ35" s="260"/>
      <c r="AR35" s="260"/>
      <c r="AS35" s="260"/>
      <c r="AT35" s="260"/>
      <c r="AU35" s="260"/>
      <c r="AV35" s="260"/>
      <c r="AW35" s="260"/>
      <c r="AX35" s="260"/>
      <c r="AY35" s="260"/>
      <c r="AZ35" s="260"/>
      <c r="BA35" s="260"/>
      <c r="BB35" s="260"/>
      <c r="BC35" s="260"/>
      <c r="BD35" s="260"/>
      <c r="BE35" s="260"/>
      <c r="BF35" s="260"/>
      <c r="BG35" s="260"/>
      <c r="BH35" s="260"/>
      <c r="BI35" s="260"/>
      <c r="BJ35" s="260"/>
      <c r="BK35" s="260"/>
      <c r="BL35" s="260"/>
      <c r="BM35" s="260"/>
      <c r="BN35" s="260"/>
      <c r="BO35" s="260"/>
      <c r="BP35" s="260"/>
      <c r="BQ35" s="260"/>
      <c r="BR35" s="260"/>
      <c r="BS35" s="260"/>
      <c r="BT35" s="260"/>
      <c r="BU35" s="260"/>
      <c r="BV35" s="260"/>
      <c r="BW35" s="260"/>
      <c r="BX35" s="260"/>
      <c r="BY35" s="260"/>
      <c r="BZ35" s="260"/>
      <c r="CA35" s="260"/>
      <c r="CB35" s="260"/>
      <c r="CC35" s="260"/>
      <c r="CD35" s="260"/>
      <c r="CE35" s="260"/>
      <c r="CF35" s="260"/>
      <c r="CG35" s="260"/>
      <c r="CH35" s="260"/>
      <c r="CI35" s="260"/>
      <c r="CJ35" s="260"/>
      <c r="CK35" s="260"/>
      <c r="CL35" s="260"/>
      <c r="CM35" s="260"/>
      <c r="CN35" s="260"/>
      <c r="CO35" s="260"/>
      <c r="CP35" s="260"/>
      <c r="CQ35" s="260"/>
      <c r="CR35" s="260"/>
    </row>
    <row r="36" spans="1:96" ht="21">
      <c r="A36"/>
      <c r="B36"/>
      <c r="C36"/>
      <c r="D36"/>
      <c r="E36"/>
      <c r="F36"/>
      <c r="G36"/>
      <c r="H36"/>
      <c r="I36"/>
      <c r="J36"/>
      <c r="K36"/>
      <c r="L36"/>
      <c r="M36"/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60"/>
      <c r="AM36" s="260"/>
      <c r="AN36" s="260"/>
      <c r="AO36" s="260"/>
      <c r="AP36" s="260"/>
      <c r="AQ36" s="260"/>
      <c r="AR36" s="260"/>
      <c r="AS36" s="260"/>
      <c r="AT36" s="260"/>
      <c r="AU36" s="260"/>
      <c r="AV36" s="260"/>
      <c r="AW36" s="260"/>
      <c r="AX36" s="260"/>
      <c r="AY36" s="260"/>
      <c r="AZ36" s="260"/>
      <c r="BA36" s="260"/>
      <c r="BB36" s="260"/>
      <c r="BC36" s="260"/>
      <c r="BD36" s="260"/>
      <c r="BE36" s="260"/>
      <c r="BF36" s="260"/>
      <c r="BG36" s="260"/>
      <c r="BH36" s="260"/>
      <c r="BI36" s="260"/>
      <c r="BJ36" s="260"/>
      <c r="BK36" s="260"/>
      <c r="BL36" s="260"/>
      <c r="BM36" s="260"/>
      <c r="BN36" s="260"/>
      <c r="BO36" s="260"/>
      <c r="BP36" s="260"/>
      <c r="BQ36" s="260"/>
      <c r="BR36" s="260"/>
      <c r="BS36" s="260"/>
      <c r="BT36" s="260"/>
      <c r="BU36" s="260"/>
      <c r="BV36" s="260"/>
      <c r="BW36" s="260"/>
      <c r="BX36" s="260"/>
      <c r="BY36" s="260"/>
      <c r="BZ36" s="260"/>
      <c r="CA36" s="260"/>
      <c r="CB36" s="260"/>
      <c r="CC36" s="260"/>
      <c r="CD36" s="260"/>
      <c r="CE36" s="260"/>
      <c r="CF36" s="260"/>
      <c r="CG36" s="260"/>
      <c r="CH36" s="260"/>
      <c r="CI36" s="260"/>
      <c r="CJ36" s="260"/>
      <c r="CK36" s="260"/>
      <c r="CL36" s="260"/>
      <c r="CM36" s="260"/>
      <c r="CN36" s="260"/>
      <c r="CO36" s="260"/>
      <c r="CP36" s="260"/>
      <c r="CQ36" s="260"/>
      <c r="CR36" s="260"/>
    </row>
    <row r="37" spans="1:96" ht="21">
      <c r="A37"/>
      <c r="B37"/>
      <c r="C37"/>
      <c r="D37"/>
      <c r="E37"/>
      <c r="F37"/>
      <c r="G37"/>
      <c r="H37"/>
      <c r="I37"/>
      <c r="J37"/>
      <c r="K37"/>
      <c r="L37"/>
      <c r="M37"/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  <c r="AK37" s="260"/>
      <c r="AL37" s="260"/>
      <c r="AM37" s="260"/>
      <c r="AN37" s="260"/>
      <c r="AO37" s="260"/>
      <c r="AP37" s="260"/>
      <c r="AQ37" s="260"/>
      <c r="AR37" s="260"/>
      <c r="AS37" s="260"/>
      <c r="AT37" s="260"/>
      <c r="AU37" s="260"/>
      <c r="AV37" s="260"/>
      <c r="AW37" s="260"/>
      <c r="AX37" s="260"/>
      <c r="AY37" s="260"/>
      <c r="AZ37" s="260"/>
      <c r="BA37" s="260"/>
      <c r="BB37" s="260"/>
      <c r="BC37" s="260"/>
      <c r="BD37" s="260"/>
      <c r="BE37" s="260"/>
      <c r="BF37" s="260"/>
      <c r="BG37" s="260"/>
      <c r="BH37" s="260"/>
      <c r="BI37" s="260"/>
      <c r="BJ37" s="260"/>
      <c r="BK37" s="260"/>
      <c r="BL37" s="260"/>
      <c r="BM37" s="260"/>
      <c r="BN37" s="260"/>
      <c r="BO37" s="260"/>
      <c r="BP37" s="260"/>
      <c r="BQ37" s="260"/>
      <c r="BR37" s="260"/>
      <c r="BS37" s="260"/>
      <c r="BT37" s="260"/>
      <c r="BU37" s="260"/>
      <c r="BV37" s="260"/>
      <c r="BW37" s="260"/>
      <c r="BX37" s="260"/>
      <c r="BY37" s="260"/>
      <c r="BZ37" s="260"/>
      <c r="CA37" s="260"/>
      <c r="CB37" s="260"/>
      <c r="CC37" s="260"/>
      <c r="CD37" s="260"/>
      <c r="CE37" s="260"/>
      <c r="CF37" s="260"/>
      <c r="CG37" s="260"/>
      <c r="CH37" s="260"/>
      <c r="CI37" s="260"/>
      <c r="CJ37" s="260"/>
      <c r="CK37" s="260"/>
      <c r="CL37" s="260"/>
      <c r="CM37" s="260"/>
      <c r="CN37" s="260"/>
      <c r="CO37" s="260"/>
      <c r="CP37" s="260"/>
      <c r="CQ37" s="260"/>
      <c r="CR37" s="260"/>
    </row>
    <row r="38" spans="1:96" ht="21">
      <c r="A38"/>
      <c r="B38"/>
      <c r="C38"/>
      <c r="D38"/>
      <c r="E38"/>
      <c r="F38"/>
      <c r="G38"/>
      <c r="H38"/>
      <c r="I38"/>
      <c r="J38"/>
      <c r="K38"/>
      <c r="L38"/>
      <c r="M38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60"/>
      <c r="AY38" s="260"/>
      <c r="AZ38" s="260"/>
      <c r="BA38" s="260"/>
      <c r="BB38" s="260"/>
      <c r="BC38" s="260"/>
      <c r="BD38" s="260"/>
      <c r="BE38" s="260"/>
      <c r="BF38" s="260"/>
      <c r="BG38" s="260"/>
      <c r="BH38" s="260"/>
      <c r="BI38" s="260"/>
      <c r="BJ38" s="260"/>
      <c r="BK38" s="260"/>
      <c r="BL38" s="260"/>
      <c r="BM38" s="260"/>
      <c r="BN38" s="260"/>
      <c r="BO38" s="260"/>
      <c r="BP38" s="260"/>
      <c r="BQ38" s="260"/>
      <c r="BR38" s="260"/>
      <c r="BS38" s="260"/>
      <c r="BT38" s="260"/>
      <c r="BU38" s="260"/>
      <c r="BV38" s="260"/>
      <c r="BW38" s="260"/>
      <c r="BX38" s="260"/>
      <c r="BY38" s="260"/>
      <c r="BZ38" s="260"/>
      <c r="CA38" s="260"/>
      <c r="CB38" s="260"/>
      <c r="CC38" s="260"/>
      <c r="CD38" s="260"/>
      <c r="CE38" s="260"/>
      <c r="CF38" s="260"/>
      <c r="CG38" s="260"/>
      <c r="CH38" s="260"/>
      <c r="CI38" s="260"/>
      <c r="CJ38" s="260"/>
      <c r="CK38" s="260"/>
      <c r="CL38" s="260"/>
      <c r="CM38" s="260"/>
      <c r="CN38" s="260"/>
      <c r="CO38" s="260"/>
      <c r="CP38" s="260"/>
      <c r="CQ38" s="260"/>
      <c r="CR38" s="260"/>
    </row>
    <row r="39" spans="1:96" ht="21">
      <c r="A39"/>
      <c r="B39"/>
      <c r="C39"/>
      <c r="D39"/>
      <c r="E39"/>
      <c r="F39"/>
      <c r="G39"/>
      <c r="H39"/>
      <c r="I39"/>
      <c r="J39"/>
      <c r="K39"/>
      <c r="L39"/>
      <c r="M39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0"/>
      <c r="AM39" s="260"/>
      <c r="AN39" s="260"/>
      <c r="AO39" s="260"/>
      <c r="AP39" s="260"/>
      <c r="AQ39" s="260"/>
      <c r="AR39" s="260"/>
      <c r="AS39" s="260"/>
      <c r="AT39" s="260"/>
      <c r="AU39" s="260"/>
      <c r="AV39" s="260"/>
      <c r="AW39" s="260"/>
      <c r="AX39" s="260"/>
      <c r="AY39" s="260"/>
      <c r="AZ39" s="260"/>
      <c r="BA39" s="260"/>
      <c r="BB39" s="260"/>
      <c r="BC39" s="260"/>
      <c r="BD39" s="260"/>
      <c r="BE39" s="260"/>
      <c r="BF39" s="260"/>
      <c r="BG39" s="260"/>
      <c r="BH39" s="260"/>
      <c r="BI39" s="260"/>
      <c r="BJ39" s="260"/>
      <c r="BK39" s="260"/>
      <c r="BL39" s="260"/>
      <c r="BM39" s="260"/>
      <c r="BN39" s="260"/>
      <c r="BO39" s="260"/>
      <c r="BP39" s="260"/>
      <c r="BQ39" s="260"/>
      <c r="BR39" s="260"/>
      <c r="BS39" s="260"/>
      <c r="BT39" s="260"/>
      <c r="BU39" s="260"/>
      <c r="BV39" s="260"/>
      <c r="BW39" s="260"/>
      <c r="BX39" s="260"/>
      <c r="BY39" s="260"/>
      <c r="BZ39" s="260"/>
      <c r="CA39" s="260"/>
      <c r="CB39" s="260"/>
      <c r="CC39" s="260"/>
      <c r="CD39" s="260"/>
      <c r="CE39" s="260"/>
      <c r="CF39" s="260"/>
      <c r="CG39" s="260"/>
      <c r="CH39" s="260"/>
      <c r="CI39" s="260"/>
      <c r="CJ39" s="260"/>
      <c r="CK39" s="260"/>
      <c r="CL39" s="260"/>
      <c r="CM39" s="260"/>
      <c r="CN39" s="260"/>
      <c r="CO39" s="260"/>
      <c r="CP39" s="260"/>
      <c r="CQ39" s="260"/>
      <c r="CR39" s="260"/>
    </row>
    <row r="40" spans="1:96" ht="21">
      <c r="A40"/>
      <c r="B40"/>
      <c r="C40"/>
      <c r="D40"/>
      <c r="E40"/>
      <c r="F40"/>
      <c r="G40"/>
      <c r="H40"/>
      <c r="I40"/>
      <c r="J40"/>
      <c r="K40"/>
      <c r="L40"/>
      <c r="M4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0"/>
      <c r="AM40" s="260"/>
      <c r="AN40" s="260"/>
      <c r="AO40" s="260"/>
      <c r="AP40" s="260"/>
      <c r="AQ40" s="260"/>
      <c r="AR40" s="260"/>
      <c r="AS40" s="260"/>
      <c r="AT40" s="260"/>
      <c r="AU40" s="260"/>
      <c r="AV40" s="260"/>
      <c r="AW40" s="260"/>
      <c r="AX40" s="260"/>
      <c r="AY40" s="260"/>
      <c r="AZ40" s="260"/>
      <c r="BA40" s="260"/>
      <c r="BB40" s="260"/>
      <c r="BC40" s="260"/>
      <c r="BD40" s="260"/>
      <c r="BE40" s="260"/>
      <c r="BF40" s="260"/>
      <c r="BG40" s="260"/>
      <c r="BH40" s="260"/>
      <c r="BI40" s="260"/>
      <c r="BJ40" s="260"/>
      <c r="BK40" s="260"/>
      <c r="BL40" s="260"/>
      <c r="BM40" s="260"/>
      <c r="BN40" s="260"/>
      <c r="BO40" s="260"/>
      <c r="BP40" s="260"/>
      <c r="BQ40" s="260"/>
      <c r="BR40" s="260"/>
      <c r="BS40" s="260"/>
      <c r="BT40" s="260"/>
      <c r="BU40" s="260"/>
      <c r="BV40" s="260"/>
      <c r="BW40" s="260"/>
      <c r="BX40" s="260"/>
      <c r="BY40" s="260"/>
      <c r="BZ40" s="260"/>
      <c r="CA40" s="260"/>
      <c r="CB40" s="260"/>
      <c r="CC40" s="260"/>
      <c r="CD40" s="260"/>
      <c r="CE40" s="260"/>
      <c r="CF40" s="260"/>
      <c r="CG40" s="260"/>
      <c r="CH40" s="260"/>
      <c r="CI40" s="260"/>
      <c r="CJ40" s="260"/>
      <c r="CK40" s="260"/>
      <c r="CL40" s="260"/>
      <c r="CM40" s="260"/>
      <c r="CN40" s="260"/>
      <c r="CO40" s="260"/>
      <c r="CP40" s="260"/>
      <c r="CQ40" s="260"/>
      <c r="CR40" s="260"/>
    </row>
    <row r="41" spans="1:96" ht="21">
      <c r="A41"/>
      <c r="B41"/>
      <c r="C41"/>
      <c r="D41"/>
      <c r="E41"/>
      <c r="F41"/>
      <c r="G41"/>
      <c r="H41"/>
      <c r="I41"/>
      <c r="J41"/>
      <c r="K41"/>
      <c r="L41"/>
      <c r="M41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  <c r="AE41" s="260"/>
      <c r="AF41" s="260"/>
      <c r="AG41" s="260"/>
      <c r="AH41" s="260"/>
      <c r="AI41" s="260"/>
      <c r="AJ41" s="260"/>
      <c r="AK41" s="260"/>
      <c r="AL41" s="260"/>
      <c r="AM41" s="260"/>
      <c r="AN41" s="260"/>
      <c r="AO41" s="260"/>
      <c r="AP41" s="260"/>
      <c r="AQ41" s="260"/>
      <c r="AR41" s="260"/>
      <c r="AS41" s="260"/>
      <c r="AT41" s="260"/>
      <c r="AU41" s="260"/>
      <c r="AV41" s="260"/>
      <c r="AW41" s="260"/>
      <c r="AX41" s="260"/>
      <c r="AY41" s="260"/>
      <c r="AZ41" s="260"/>
      <c r="BA41" s="260"/>
      <c r="BB41" s="260"/>
      <c r="BC41" s="260"/>
      <c r="BD41" s="260"/>
      <c r="BE41" s="260"/>
      <c r="BF41" s="260"/>
      <c r="BG41" s="260"/>
      <c r="BH41" s="260"/>
      <c r="BI41" s="260"/>
      <c r="BJ41" s="260"/>
      <c r="BK41" s="260"/>
      <c r="BL41" s="260"/>
      <c r="BM41" s="260"/>
      <c r="BN41" s="260"/>
      <c r="BO41" s="260"/>
      <c r="BP41" s="260"/>
      <c r="BQ41" s="260"/>
      <c r="BR41" s="260"/>
      <c r="BS41" s="260"/>
      <c r="BT41" s="260"/>
      <c r="BU41" s="260"/>
      <c r="BV41" s="260"/>
      <c r="BW41" s="260"/>
      <c r="BX41" s="260"/>
      <c r="BY41" s="260"/>
      <c r="BZ41" s="260"/>
      <c r="CA41" s="260"/>
      <c r="CB41" s="260"/>
      <c r="CC41" s="260"/>
      <c r="CD41" s="260"/>
      <c r="CE41" s="260"/>
      <c r="CF41" s="260"/>
      <c r="CG41" s="260"/>
      <c r="CH41" s="260"/>
      <c r="CI41" s="260"/>
      <c r="CJ41" s="260"/>
      <c r="CK41" s="260"/>
      <c r="CL41" s="260"/>
      <c r="CM41" s="260"/>
      <c r="CN41" s="260"/>
      <c r="CO41" s="260"/>
      <c r="CP41" s="260"/>
      <c r="CQ41" s="260"/>
      <c r="CR41" s="260"/>
    </row>
    <row r="42" spans="1:96" ht="21">
      <c r="A42"/>
      <c r="B42"/>
      <c r="C42"/>
      <c r="D42"/>
      <c r="E42"/>
      <c r="F42"/>
      <c r="G42"/>
      <c r="H42"/>
      <c r="I42"/>
      <c r="J42"/>
      <c r="K42"/>
      <c r="L42"/>
      <c r="M42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P42" s="260"/>
      <c r="AQ42" s="260"/>
      <c r="AR42" s="260"/>
      <c r="AS42" s="260"/>
      <c r="AT42" s="260"/>
      <c r="AU42" s="260"/>
      <c r="AV42" s="260"/>
      <c r="AW42" s="260"/>
      <c r="AX42" s="260"/>
      <c r="AY42" s="260"/>
      <c r="AZ42" s="260"/>
      <c r="BA42" s="260"/>
      <c r="BB42" s="260"/>
      <c r="BC42" s="260"/>
      <c r="BD42" s="260"/>
      <c r="BE42" s="260"/>
      <c r="BF42" s="260"/>
      <c r="BG42" s="260"/>
      <c r="BH42" s="260"/>
      <c r="BI42" s="260"/>
      <c r="BJ42" s="260"/>
      <c r="BK42" s="260"/>
      <c r="BL42" s="260"/>
      <c r="BM42" s="260"/>
      <c r="BN42" s="260"/>
      <c r="BO42" s="260"/>
      <c r="BP42" s="260"/>
      <c r="BQ42" s="260"/>
      <c r="BR42" s="260"/>
      <c r="BS42" s="260"/>
      <c r="BT42" s="260"/>
      <c r="BU42" s="260"/>
      <c r="BV42" s="260"/>
      <c r="BW42" s="260"/>
      <c r="BX42" s="260"/>
      <c r="BY42" s="260"/>
      <c r="BZ42" s="260"/>
      <c r="CA42" s="260"/>
      <c r="CB42" s="260"/>
      <c r="CC42" s="260"/>
      <c r="CD42" s="260"/>
      <c r="CE42" s="260"/>
      <c r="CF42" s="260"/>
      <c r="CG42" s="260"/>
      <c r="CH42" s="260"/>
      <c r="CI42" s="260"/>
      <c r="CJ42" s="260"/>
      <c r="CK42" s="260"/>
      <c r="CL42" s="260"/>
      <c r="CM42" s="260"/>
      <c r="CN42" s="260"/>
      <c r="CO42" s="260"/>
      <c r="CP42" s="260"/>
      <c r="CQ42" s="260"/>
      <c r="CR42" s="260"/>
    </row>
    <row r="43" spans="1:96" ht="21">
      <c r="A43"/>
      <c r="B43"/>
      <c r="C43"/>
      <c r="D43"/>
      <c r="E43"/>
      <c r="F43"/>
      <c r="G43"/>
      <c r="H43"/>
      <c r="I43"/>
      <c r="J43"/>
      <c r="K43"/>
      <c r="L43"/>
      <c r="M43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  <c r="AE43" s="260"/>
      <c r="AF43" s="260"/>
      <c r="AG43" s="260"/>
      <c r="AH43" s="260"/>
      <c r="AI43" s="260"/>
      <c r="AJ43" s="260"/>
      <c r="AK43" s="260"/>
      <c r="AL43" s="260"/>
      <c r="AM43" s="260"/>
      <c r="AN43" s="260"/>
      <c r="AO43" s="260"/>
      <c r="AP43" s="260"/>
      <c r="AQ43" s="260"/>
      <c r="AR43" s="260"/>
      <c r="AS43" s="260"/>
      <c r="AT43" s="260"/>
      <c r="AU43" s="260"/>
      <c r="AV43" s="260"/>
      <c r="AW43" s="260"/>
      <c r="AX43" s="260"/>
      <c r="AY43" s="260"/>
      <c r="AZ43" s="260"/>
      <c r="BA43" s="260"/>
      <c r="BB43" s="260"/>
      <c r="BC43" s="260"/>
      <c r="BD43" s="260"/>
      <c r="BE43" s="260"/>
      <c r="BF43" s="260"/>
      <c r="BG43" s="260"/>
      <c r="BH43" s="260"/>
      <c r="BI43" s="260"/>
      <c r="BJ43" s="260"/>
      <c r="BK43" s="260"/>
      <c r="BL43" s="260"/>
      <c r="BM43" s="260"/>
      <c r="BN43" s="260"/>
      <c r="BO43" s="260"/>
      <c r="BP43" s="260"/>
      <c r="BQ43" s="260"/>
      <c r="BR43" s="260"/>
      <c r="BS43" s="260"/>
      <c r="BT43" s="260"/>
      <c r="BU43" s="260"/>
      <c r="BV43" s="260"/>
      <c r="BW43" s="260"/>
      <c r="BX43" s="260"/>
      <c r="BY43" s="260"/>
      <c r="BZ43" s="260"/>
      <c r="CA43" s="260"/>
      <c r="CB43" s="260"/>
      <c r="CC43" s="260"/>
      <c r="CD43" s="260"/>
      <c r="CE43" s="260"/>
      <c r="CF43" s="260"/>
      <c r="CG43" s="260"/>
      <c r="CH43" s="260"/>
      <c r="CI43" s="260"/>
      <c r="CJ43" s="260"/>
      <c r="CK43" s="260"/>
      <c r="CL43" s="260"/>
      <c r="CM43" s="260"/>
      <c r="CN43" s="260"/>
      <c r="CO43" s="260"/>
      <c r="CP43" s="260"/>
      <c r="CQ43" s="260"/>
      <c r="CR43" s="260"/>
    </row>
    <row r="44" spans="1:96" ht="21">
      <c r="A44"/>
      <c r="B44"/>
      <c r="C44"/>
      <c r="D44"/>
      <c r="E44"/>
      <c r="F44"/>
      <c r="G44"/>
      <c r="H44"/>
      <c r="I44"/>
      <c r="J44"/>
      <c r="K44"/>
      <c r="L44"/>
      <c r="M44"/>
      <c r="N44" s="260"/>
      <c r="O44" s="260"/>
      <c r="P44" s="260"/>
      <c r="Q44" s="260"/>
      <c r="R44" s="260"/>
      <c r="S44" s="260"/>
      <c r="T44" s="260"/>
      <c r="U44" s="260"/>
      <c r="V44" s="260"/>
      <c r="W44" s="260"/>
      <c r="X44" s="260"/>
      <c r="Y44" s="260"/>
      <c r="Z44" s="260"/>
      <c r="AA44" s="260"/>
      <c r="AB44" s="260"/>
      <c r="AC44" s="260"/>
      <c r="AD44" s="260"/>
      <c r="AE44" s="260"/>
      <c r="AF44" s="260"/>
      <c r="AG44" s="260"/>
      <c r="AH44" s="260"/>
      <c r="AI44" s="260"/>
      <c r="AJ44" s="260"/>
      <c r="AK44" s="260"/>
      <c r="AL44" s="260"/>
      <c r="AM44" s="260"/>
      <c r="AN44" s="260"/>
      <c r="AO44" s="260"/>
      <c r="AP44" s="260"/>
      <c r="AQ44" s="260"/>
      <c r="AR44" s="260"/>
      <c r="AS44" s="260"/>
      <c r="AT44" s="260"/>
      <c r="AU44" s="260"/>
      <c r="AV44" s="260"/>
      <c r="AW44" s="260"/>
      <c r="AX44" s="260"/>
      <c r="AY44" s="260"/>
      <c r="AZ44" s="260"/>
      <c r="BA44" s="260"/>
      <c r="BB44" s="260"/>
      <c r="BC44" s="260"/>
      <c r="BD44" s="260"/>
      <c r="BE44" s="260"/>
      <c r="BF44" s="260"/>
      <c r="BG44" s="260"/>
      <c r="BH44" s="260"/>
      <c r="BI44" s="260"/>
      <c r="BJ44" s="260"/>
      <c r="BK44" s="260"/>
      <c r="BL44" s="260"/>
      <c r="BM44" s="260"/>
      <c r="BN44" s="260"/>
      <c r="BO44" s="260"/>
      <c r="BP44" s="260"/>
      <c r="BQ44" s="260"/>
      <c r="BR44" s="260"/>
      <c r="BS44" s="260"/>
      <c r="BT44" s="260"/>
      <c r="BU44" s="260"/>
      <c r="BV44" s="260"/>
      <c r="BW44" s="260"/>
      <c r="BX44" s="260"/>
      <c r="BY44" s="260"/>
      <c r="BZ44" s="260"/>
      <c r="CA44" s="260"/>
      <c r="CB44" s="260"/>
      <c r="CC44" s="260"/>
      <c r="CD44" s="260"/>
      <c r="CE44" s="260"/>
      <c r="CF44" s="260"/>
      <c r="CG44" s="260"/>
      <c r="CH44" s="260"/>
      <c r="CI44" s="260"/>
      <c r="CJ44" s="260"/>
      <c r="CK44" s="260"/>
      <c r="CL44" s="260"/>
      <c r="CM44" s="260"/>
      <c r="CN44" s="260"/>
      <c r="CO44" s="260"/>
      <c r="CP44" s="260"/>
      <c r="CQ44" s="260"/>
      <c r="CR44" s="260"/>
    </row>
    <row r="45" spans="1:96" ht="21">
      <c r="A45"/>
      <c r="B45"/>
      <c r="C45"/>
      <c r="D45"/>
      <c r="E45"/>
      <c r="F45"/>
      <c r="G45"/>
      <c r="H45"/>
      <c r="I45"/>
      <c r="J45"/>
      <c r="K45"/>
      <c r="L45"/>
      <c r="M45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0"/>
      <c r="BD45" s="260"/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  <c r="BQ45" s="260"/>
      <c r="BR45" s="260"/>
      <c r="BS45" s="260"/>
      <c r="BT45" s="260"/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260"/>
      <c r="CJ45" s="260"/>
      <c r="CK45" s="260"/>
      <c r="CL45" s="260"/>
      <c r="CM45" s="260"/>
      <c r="CN45" s="260"/>
      <c r="CO45" s="260"/>
      <c r="CP45" s="260"/>
      <c r="CQ45" s="260"/>
      <c r="CR45" s="260"/>
    </row>
    <row r="46" spans="1:96" ht="21">
      <c r="A46"/>
      <c r="B46"/>
      <c r="C46"/>
      <c r="D46"/>
      <c r="E46"/>
      <c r="F46"/>
      <c r="G46"/>
      <c r="H46"/>
      <c r="I46"/>
      <c r="J46"/>
      <c r="K46"/>
      <c r="L46"/>
      <c r="M46"/>
      <c r="N46" s="260"/>
      <c r="O46" s="260"/>
      <c r="P46" s="260"/>
      <c r="Q46" s="260"/>
      <c r="R46" s="260"/>
      <c r="S46" s="260"/>
      <c r="T46" s="260"/>
      <c r="U46" s="260"/>
      <c r="V46" s="260"/>
      <c r="W46" s="260"/>
      <c r="X46" s="260"/>
      <c r="Y46" s="260"/>
      <c r="Z46" s="260"/>
      <c r="AA46" s="260"/>
      <c r="AB46" s="260"/>
      <c r="AC46" s="260"/>
      <c r="AD46" s="260"/>
      <c r="AE46" s="260"/>
      <c r="AF46" s="260"/>
      <c r="AG46" s="260"/>
      <c r="AH46" s="260"/>
      <c r="AI46" s="260"/>
      <c r="AJ46" s="260"/>
      <c r="AK46" s="260"/>
      <c r="AL46" s="260"/>
      <c r="AM46" s="260"/>
      <c r="AN46" s="260"/>
      <c r="AO46" s="260"/>
      <c r="AP46" s="260"/>
      <c r="AQ46" s="260"/>
      <c r="AR46" s="260"/>
      <c r="AS46" s="260"/>
      <c r="AT46" s="260"/>
      <c r="AU46" s="260"/>
      <c r="AV46" s="260"/>
      <c r="AW46" s="260"/>
      <c r="AX46" s="260"/>
      <c r="AY46" s="260"/>
      <c r="AZ46" s="260"/>
      <c r="BA46" s="260"/>
      <c r="BB46" s="260"/>
      <c r="BC46" s="260"/>
      <c r="BD46" s="260"/>
      <c r="BE46" s="260"/>
      <c r="BF46" s="260"/>
      <c r="BG46" s="260"/>
      <c r="BH46" s="260"/>
      <c r="BI46" s="260"/>
      <c r="BJ46" s="260"/>
      <c r="BK46" s="260"/>
      <c r="BL46" s="260"/>
      <c r="BM46" s="260"/>
      <c r="BN46" s="260"/>
      <c r="BO46" s="260"/>
      <c r="BP46" s="260"/>
      <c r="BQ46" s="260"/>
      <c r="BR46" s="260"/>
      <c r="BS46" s="260"/>
      <c r="BT46" s="260"/>
      <c r="BU46" s="260"/>
      <c r="BV46" s="260"/>
      <c r="BW46" s="260"/>
      <c r="BX46" s="260"/>
      <c r="BY46" s="260"/>
      <c r="BZ46" s="260"/>
      <c r="CA46" s="260"/>
      <c r="CB46" s="260"/>
      <c r="CC46" s="260"/>
      <c r="CD46" s="260"/>
      <c r="CE46" s="260"/>
      <c r="CF46" s="260"/>
      <c r="CG46" s="260"/>
      <c r="CH46" s="260"/>
      <c r="CI46" s="260"/>
      <c r="CJ46" s="260"/>
      <c r="CK46" s="260"/>
      <c r="CL46" s="260"/>
      <c r="CM46" s="260"/>
      <c r="CN46" s="260"/>
      <c r="CO46" s="260"/>
      <c r="CP46" s="260"/>
      <c r="CQ46" s="260"/>
      <c r="CR46" s="260"/>
    </row>
    <row r="47" spans="1:96" ht="21">
      <c r="A47"/>
      <c r="B47"/>
      <c r="C47"/>
      <c r="D47"/>
      <c r="E47"/>
      <c r="F47"/>
      <c r="G47"/>
      <c r="H47"/>
      <c r="I47"/>
      <c r="J47"/>
      <c r="K47"/>
      <c r="L47"/>
      <c r="M47"/>
      <c r="N47" s="260"/>
      <c r="O47" s="260"/>
      <c r="P47" s="260"/>
      <c r="Q47" s="260"/>
      <c r="R47" s="260"/>
      <c r="S47" s="260"/>
      <c r="T47" s="260"/>
      <c r="U47" s="260"/>
      <c r="V47" s="260"/>
      <c r="W47" s="260"/>
      <c r="X47" s="260"/>
      <c r="Y47" s="260"/>
      <c r="Z47" s="260"/>
      <c r="AA47" s="260"/>
      <c r="AB47" s="260"/>
      <c r="AC47" s="260"/>
      <c r="AD47" s="260"/>
      <c r="AE47" s="260"/>
      <c r="AF47" s="260"/>
      <c r="AG47" s="260"/>
      <c r="AH47" s="260"/>
      <c r="AI47" s="260"/>
      <c r="AJ47" s="260"/>
      <c r="AK47" s="260"/>
      <c r="AL47" s="260"/>
      <c r="AM47" s="260"/>
      <c r="AN47" s="260"/>
      <c r="AO47" s="260"/>
      <c r="AP47" s="260"/>
      <c r="AQ47" s="260"/>
      <c r="AR47" s="260"/>
      <c r="AS47" s="260"/>
      <c r="AT47" s="260"/>
      <c r="AU47" s="260"/>
      <c r="AV47" s="260"/>
      <c r="AW47" s="260"/>
      <c r="AX47" s="260"/>
      <c r="AY47" s="260"/>
      <c r="AZ47" s="260"/>
      <c r="BA47" s="260"/>
      <c r="BB47" s="260"/>
      <c r="BC47" s="260"/>
      <c r="BD47" s="260"/>
      <c r="BE47" s="260"/>
      <c r="BF47" s="260"/>
      <c r="BG47" s="260"/>
      <c r="BH47" s="260"/>
      <c r="BI47" s="260"/>
      <c r="BJ47" s="260"/>
      <c r="BK47" s="260"/>
      <c r="BL47" s="260"/>
      <c r="BM47" s="260"/>
      <c r="BN47" s="260"/>
      <c r="BO47" s="260"/>
      <c r="BP47" s="260"/>
      <c r="BQ47" s="260"/>
      <c r="BR47" s="260"/>
      <c r="BS47" s="260"/>
      <c r="BT47" s="260"/>
      <c r="BU47" s="260"/>
      <c r="BV47" s="260"/>
      <c r="BW47" s="260"/>
      <c r="BX47" s="260"/>
      <c r="BY47" s="260"/>
      <c r="BZ47" s="260"/>
      <c r="CA47" s="260"/>
      <c r="CB47" s="260"/>
      <c r="CC47" s="260"/>
      <c r="CD47" s="260"/>
      <c r="CE47" s="260"/>
      <c r="CF47" s="260"/>
      <c r="CG47" s="260"/>
      <c r="CH47" s="260"/>
      <c r="CI47" s="260"/>
      <c r="CJ47" s="260"/>
      <c r="CK47" s="260"/>
      <c r="CL47" s="260"/>
      <c r="CM47" s="260"/>
      <c r="CN47" s="260"/>
      <c r="CO47" s="260"/>
      <c r="CP47" s="260"/>
      <c r="CQ47" s="260"/>
      <c r="CR47" s="260"/>
    </row>
    <row r="48" spans="1:96" ht="21">
      <c r="A48"/>
      <c r="B48"/>
      <c r="C48"/>
      <c r="D48"/>
      <c r="E48"/>
      <c r="F48"/>
      <c r="G48"/>
      <c r="H48"/>
      <c r="I48"/>
      <c r="J48"/>
      <c r="K48"/>
      <c r="L48"/>
      <c r="M48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0"/>
      <c r="AE48" s="260"/>
      <c r="AF48" s="260"/>
      <c r="AG48" s="260"/>
      <c r="AH48" s="260"/>
      <c r="AI48" s="260"/>
      <c r="AJ48" s="260"/>
      <c r="AK48" s="260"/>
      <c r="AL48" s="260"/>
      <c r="AM48" s="260"/>
      <c r="AN48" s="260"/>
      <c r="AO48" s="260"/>
      <c r="AP48" s="260"/>
      <c r="AQ48" s="260"/>
      <c r="AR48" s="260"/>
      <c r="AS48" s="260"/>
      <c r="AT48" s="260"/>
      <c r="AU48" s="260"/>
      <c r="AV48" s="260"/>
      <c r="AW48" s="260"/>
      <c r="AX48" s="260"/>
      <c r="AY48" s="260"/>
      <c r="AZ48" s="260"/>
      <c r="BA48" s="260"/>
      <c r="BB48" s="260"/>
      <c r="BC48" s="260"/>
      <c r="BD48" s="260"/>
      <c r="BE48" s="260"/>
      <c r="BF48" s="260"/>
      <c r="BG48" s="260"/>
      <c r="BH48" s="260"/>
      <c r="BI48" s="260"/>
      <c r="BJ48" s="260"/>
      <c r="BK48" s="260"/>
      <c r="BL48" s="260"/>
      <c r="BM48" s="260"/>
      <c r="BN48" s="260"/>
      <c r="BO48" s="260"/>
      <c r="BP48" s="260"/>
      <c r="BQ48" s="260"/>
      <c r="BR48" s="260"/>
      <c r="BS48" s="260"/>
      <c r="BT48" s="260"/>
      <c r="BU48" s="260"/>
      <c r="BV48" s="260"/>
      <c r="BW48" s="260"/>
      <c r="BX48" s="260"/>
      <c r="BY48" s="260"/>
      <c r="BZ48" s="260"/>
      <c r="CA48" s="260"/>
      <c r="CB48" s="260"/>
      <c r="CC48" s="260"/>
      <c r="CD48" s="260"/>
      <c r="CE48" s="260"/>
      <c r="CF48" s="260"/>
      <c r="CG48" s="260"/>
      <c r="CH48" s="260"/>
      <c r="CI48" s="260"/>
      <c r="CJ48" s="260"/>
      <c r="CK48" s="260"/>
      <c r="CL48" s="260"/>
      <c r="CM48" s="260"/>
      <c r="CN48" s="260"/>
      <c r="CO48" s="260"/>
      <c r="CP48" s="260"/>
      <c r="CQ48" s="260"/>
      <c r="CR48" s="260"/>
    </row>
    <row r="49" spans="1:96" ht="21">
      <c r="A49"/>
      <c r="B49"/>
      <c r="C49"/>
      <c r="D49"/>
      <c r="E49"/>
      <c r="F49"/>
      <c r="G49"/>
      <c r="H49"/>
      <c r="I49"/>
      <c r="J49"/>
      <c r="K49"/>
      <c r="L49"/>
      <c r="M49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0"/>
      <c r="AE49" s="260"/>
      <c r="AF49" s="260"/>
      <c r="AG49" s="260"/>
      <c r="AH49" s="260"/>
      <c r="AI49" s="260"/>
      <c r="AJ49" s="260"/>
      <c r="AK49" s="260"/>
      <c r="AL49" s="260"/>
      <c r="AM49" s="260"/>
      <c r="AN49" s="260"/>
      <c r="AO49" s="260"/>
      <c r="AP49" s="260"/>
      <c r="AQ49" s="260"/>
      <c r="AR49" s="260"/>
      <c r="AS49" s="260"/>
      <c r="AT49" s="260"/>
      <c r="AU49" s="260"/>
      <c r="AV49" s="260"/>
      <c r="AW49" s="260"/>
      <c r="AX49" s="260"/>
      <c r="AY49" s="260"/>
      <c r="AZ49" s="260"/>
      <c r="BA49" s="260"/>
      <c r="BB49" s="260"/>
      <c r="BC49" s="260"/>
      <c r="BD49" s="260"/>
      <c r="BE49" s="260"/>
      <c r="BF49" s="260"/>
      <c r="BG49" s="260"/>
      <c r="BH49" s="260"/>
      <c r="BI49" s="260"/>
      <c r="BJ49" s="260"/>
      <c r="BK49" s="260"/>
      <c r="BL49" s="260"/>
      <c r="BM49" s="260"/>
      <c r="BN49" s="260"/>
      <c r="BO49" s="260"/>
      <c r="BP49" s="260"/>
      <c r="BQ49" s="260"/>
      <c r="BR49" s="260"/>
      <c r="BS49" s="260"/>
      <c r="BT49" s="260"/>
      <c r="BU49" s="260"/>
      <c r="BV49" s="260"/>
      <c r="BW49" s="260"/>
      <c r="BX49" s="260"/>
      <c r="BY49" s="260"/>
      <c r="BZ49" s="260"/>
      <c r="CA49" s="260"/>
      <c r="CB49" s="260"/>
      <c r="CC49" s="260"/>
      <c r="CD49" s="260"/>
      <c r="CE49" s="260"/>
      <c r="CF49" s="260"/>
      <c r="CG49" s="260"/>
      <c r="CH49" s="260"/>
      <c r="CI49" s="260"/>
      <c r="CJ49" s="260"/>
      <c r="CK49" s="260"/>
      <c r="CL49" s="260"/>
      <c r="CM49" s="260"/>
      <c r="CN49" s="260"/>
      <c r="CO49" s="260"/>
      <c r="CP49" s="260"/>
      <c r="CQ49" s="260"/>
      <c r="CR49" s="260"/>
    </row>
    <row r="50" spans="1:96" ht="21">
      <c r="A50"/>
      <c r="B50"/>
      <c r="C50"/>
      <c r="D50"/>
      <c r="E50"/>
      <c r="F50"/>
      <c r="G50"/>
      <c r="H50"/>
      <c r="I50"/>
      <c r="J50"/>
      <c r="K50"/>
      <c r="L50"/>
      <c r="M5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0"/>
      <c r="AE50" s="260"/>
      <c r="AF50" s="260"/>
      <c r="AG50" s="260"/>
      <c r="AH50" s="260"/>
      <c r="AI50" s="260"/>
      <c r="AJ50" s="260"/>
      <c r="AK50" s="260"/>
      <c r="AL50" s="260"/>
      <c r="AM50" s="260"/>
      <c r="AN50" s="260"/>
      <c r="AO50" s="260"/>
      <c r="AP50" s="260"/>
      <c r="AQ50" s="260"/>
      <c r="AR50" s="260"/>
      <c r="AS50" s="260"/>
      <c r="AT50" s="260"/>
      <c r="AU50" s="260"/>
      <c r="AV50" s="260"/>
      <c r="AW50" s="260"/>
      <c r="AX50" s="260"/>
      <c r="AY50" s="260"/>
      <c r="AZ50" s="260"/>
      <c r="BA50" s="260"/>
      <c r="BB50" s="260"/>
      <c r="BC50" s="260"/>
      <c r="BD50" s="260"/>
      <c r="BE50" s="260"/>
      <c r="BF50" s="260"/>
      <c r="BG50" s="260"/>
      <c r="BH50" s="260"/>
      <c r="BI50" s="260"/>
      <c r="BJ50" s="260"/>
      <c r="BK50" s="260"/>
      <c r="BL50" s="260"/>
      <c r="BM50" s="260"/>
      <c r="BN50" s="260"/>
      <c r="BO50" s="260"/>
      <c r="BP50" s="260"/>
      <c r="BQ50" s="260"/>
      <c r="BR50" s="260"/>
      <c r="BS50" s="260"/>
      <c r="BT50" s="260"/>
      <c r="BU50" s="260"/>
      <c r="BV50" s="260"/>
      <c r="BW50" s="260"/>
      <c r="BX50" s="260"/>
      <c r="BY50" s="260"/>
      <c r="BZ50" s="260"/>
      <c r="CA50" s="260"/>
      <c r="CB50" s="260"/>
      <c r="CC50" s="260"/>
      <c r="CD50" s="260"/>
      <c r="CE50" s="260"/>
      <c r="CF50" s="260"/>
      <c r="CG50" s="260"/>
      <c r="CH50" s="260"/>
      <c r="CI50" s="260"/>
      <c r="CJ50" s="260"/>
      <c r="CK50" s="260"/>
      <c r="CL50" s="260"/>
      <c r="CM50" s="260"/>
      <c r="CN50" s="260"/>
      <c r="CO50" s="260"/>
      <c r="CP50" s="260"/>
      <c r="CQ50" s="260"/>
      <c r="CR50" s="260"/>
    </row>
    <row r="51" spans="1:96" ht="21">
      <c r="A51"/>
      <c r="B51"/>
      <c r="C51"/>
      <c r="D51"/>
      <c r="E51"/>
      <c r="F51"/>
      <c r="G51"/>
      <c r="H51"/>
      <c r="I51"/>
      <c r="J51"/>
      <c r="K51"/>
      <c r="L51"/>
      <c r="M51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260"/>
      <c r="BW51" s="260"/>
      <c r="BX51" s="260"/>
      <c r="BY51" s="260"/>
      <c r="BZ51" s="260"/>
      <c r="CA51" s="260"/>
      <c r="CB51" s="260"/>
      <c r="CC51" s="260"/>
      <c r="CD51" s="260"/>
      <c r="CE51" s="260"/>
      <c r="CF51" s="260"/>
      <c r="CG51" s="260"/>
      <c r="CH51" s="260"/>
      <c r="CI51" s="260"/>
      <c r="CJ51" s="260"/>
      <c r="CK51" s="260"/>
      <c r="CL51" s="260"/>
      <c r="CM51" s="260"/>
      <c r="CN51" s="260"/>
      <c r="CO51" s="260"/>
      <c r="CP51" s="260"/>
      <c r="CQ51" s="260"/>
      <c r="CR51" s="260"/>
    </row>
    <row r="52" spans="1:96" ht="21">
      <c r="A52"/>
      <c r="B52"/>
      <c r="C52"/>
      <c r="D52"/>
      <c r="E52"/>
      <c r="F52"/>
      <c r="G52"/>
      <c r="H52"/>
      <c r="I52"/>
      <c r="J52"/>
      <c r="K52"/>
      <c r="L52"/>
      <c r="M52"/>
      <c r="N52" s="260"/>
      <c r="O52" s="260"/>
      <c r="P52" s="260"/>
      <c r="Q52" s="260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260"/>
      <c r="BW52" s="260"/>
      <c r="BX52" s="260"/>
      <c r="BY52" s="260"/>
      <c r="BZ52" s="260"/>
      <c r="CA52" s="260"/>
      <c r="CB52" s="260"/>
      <c r="CC52" s="260"/>
      <c r="CD52" s="260"/>
      <c r="CE52" s="260"/>
      <c r="CF52" s="260"/>
      <c r="CG52" s="260"/>
      <c r="CH52" s="260"/>
      <c r="CI52" s="260"/>
      <c r="CJ52" s="260"/>
      <c r="CK52" s="260"/>
      <c r="CL52" s="260"/>
      <c r="CM52" s="260"/>
      <c r="CN52" s="260"/>
      <c r="CO52" s="260"/>
      <c r="CP52" s="260"/>
      <c r="CQ52" s="260"/>
      <c r="CR52" s="260"/>
    </row>
    <row r="53" spans="1:96" ht="21">
      <c r="A53"/>
      <c r="B53"/>
      <c r="C53"/>
      <c r="D53"/>
      <c r="E53"/>
      <c r="F53"/>
      <c r="G53"/>
      <c r="H53"/>
      <c r="I53"/>
      <c r="J53"/>
      <c r="K53"/>
      <c r="L53"/>
      <c r="M53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60"/>
      <c r="AD53" s="260"/>
      <c r="AE53" s="260"/>
      <c r="AF53" s="260"/>
      <c r="AG53" s="260"/>
      <c r="AH53" s="260"/>
      <c r="AI53" s="260"/>
      <c r="AJ53" s="260"/>
      <c r="AK53" s="260"/>
      <c r="AL53" s="260"/>
      <c r="AM53" s="260"/>
      <c r="AN53" s="260"/>
      <c r="AO53" s="260"/>
      <c r="AP53" s="260"/>
      <c r="AQ53" s="260"/>
      <c r="AR53" s="260"/>
      <c r="AS53" s="260"/>
      <c r="AT53" s="260"/>
      <c r="AU53" s="260"/>
      <c r="AV53" s="260"/>
      <c r="AW53" s="260"/>
      <c r="AX53" s="260"/>
      <c r="AY53" s="260"/>
      <c r="AZ53" s="260"/>
      <c r="BA53" s="260"/>
      <c r="BB53" s="260"/>
      <c r="BC53" s="260"/>
      <c r="BD53" s="260"/>
      <c r="BE53" s="260"/>
      <c r="BF53" s="260"/>
      <c r="BG53" s="260"/>
      <c r="BH53" s="260"/>
      <c r="BI53" s="260"/>
      <c r="BJ53" s="260"/>
      <c r="BK53" s="260"/>
      <c r="BL53" s="260"/>
      <c r="BM53" s="260"/>
      <c r="BN53" s="260"/>
      <c r="BO53" s="260"/>
      <c r="BP53" s="260"/>
      <c r="BQ53" s="260"/>
      <c r="BR53" s="260"/>
      <c r="BS53" s="260"/>
      <c r="BT53" s="260"/>
      <c r="BU53" s="260"/>
      <c r="BV53" s="260"/>
      <c r="BW53" s="260"/>
      <c r="BX53" s="260"/>
      <c r="BY53" s="260"/>
      <c r="BZ53" s="260"/>
      <c r="CA53" s="260"/>
      <c r="CB53" s="260"/>
      <c r="CC53" s="260"/>
      <c r="CD53" s="260"/>
      <c r="CE53" s="260"/>
      <c r="CF53" s="260"/>
      <c r="CG53" s="260"/>
      <c r="CH53" s="260"/>
      <c r="CI53" s="260"/>
      <c r="CJ53" s="260"/>
      <c r="CK53" s="260"/>
      <c r="CL53" s="260"/>
      <c r="CM53" s="260"/>
      <c r="CN53" s="260"/>
      <c r="CO53" s="260"/>
      <c r="CP53" s="260"/>
      <c r="CQ53" s="260"/>
      <c r="CR53" s="260"/>
    </row>
    <row r="54" spans="1:96" ht="21">
      <c r="A54"/>
      <c r="B54"/>
      <c r="C54"/>
      <c r="D54"/>
      <c r="E54"/>
      <c r="F54"/>
      <c r="G54"/>
      <c r="H54"/>
      <c r="I54"/>
      <c r="J54"/>
      <c r="K54"/>
      <c r="L54"/>
      <c r="M54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  <c r="AF54" s="260"/>
      <c r="AG54" s="260"/>
      <c r="AH54" s="260"/>
      <c r="AI54" s="260"/>
      <c r="AJ54" s="260"/>
      <c r="AK54" s="260"/>
      <c r="AL54" s="260"/>
      <c r="AM54" s="260"/>
      <c r="AN54" s="260"/>
      <c r="AO54" s="260"/>
      <c r="AP54" s="260"/>
      <c r="AQ54" s="260"/>
      <c r="AR54" s="260"/>
      <c r="AS54" s="260"/>
      <c r="AT54" s="260"/>
      <c r="AU54" s="260"/>
      <c r="AV54" s="260"/>
      <c r="AW54" s="260"/>
      <c r="AX54" s="260"/>
      <c r="AY54" s="260"/>
      <c r="AZ54" s="260"/>
      <c r="BA54" s="260"/>
      <c r="BB54" s="260"/>
      <c r="BC54" s="260"/>
      <c r="BD54" s="260"/>
      <c r="BE54" s="260"/>
      <c r="BF54" s="260"/>
      <c r="BG54" s="260"/>
      <c r="BH54" s="260"/>
      <c r="BI54" s="260"/>
      <c r="BJ54" s="260"/>
      <c r="BK54" s="260"/>
      <c r="BL54" s="260"/>
      <c r="BM54" s="260"/>
      <c r="BN54" s="260"/>
      <c r="BO54" s="260"/>
      <c r="BP54" s="260"/>
      <c r="BQ54" s="260"/>
      <c r="BR54" s="260"/>
      <c r="BS54" s="260"/>
      <c r="BT54" s="260"/>
      <c r="BU54" s="260"/>
      <c r="BV54" s="260"/>
      <c r="BW54" s="260"/>
      <c r="BX54" s="260"/>
      <c r="BY54" s="260"/>
      <c r="BZ54" s="260"/>
      <c r="CA54" s="260"/>
      <c r="CB54" s="260"/>
      <c r="CC54" s="260"/>
      <c r="CD54" s="260"/>
      <c r="CE54" s="260"/>
      <c r="CF54" s="260"/>
      <c r="CG54" s="260"/>
      <c r="CH54" s="260"/>
      <c r="CI54" s="260"/>
      <c r="CJ54" s="260"/>
      <c r="CK54" s="260"/>
      <c r="CL54" s="260"/>
      <c r="CM54" s="260"/>
      <c r="CN54" s="260"/>
      <c r="CO54" s="260"/>
      <c r="CP54" s="260"/>
      <c r="CQ54" s="260"/>
      <c r="CR54" s="260"/>
    </row>
    <row r="55" spans="1:96" ht="21">
      <c r="A55"/>
      <c r="B55"/>
      <c r="C55"/>
      <c r="D55"/>
      <c r="E55"/>
      <c r="F55"/>
      <c r="G55"/>
      <c r="H55"/>
      <c r="I55"/>
      <c r="J55"/>
      <c r="K55"/>
      <c r="L55"/>
      <c r="M55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0"/>
      <c r="AU55" s="260"/>
      <c r="AV55" s="260"/>
      <c r="AW55" s="260"/>
      <c r="AX55" s="260"/>
      <c r="AY55" s="260"/>
      <c r="AZ55" s="260"/>
      <c r="BA55" s="260"/>
      <c r="BB55" s="260"/>
      <c r="BC55" s="260"/>
      <c r="BD55" s="260"/>
      <c r="BE55" s="260"/>
      <c r="BF55" s="260"/>
      <c r="BG55" s="260"/>
      <c r="BH55" s="260"/>
      <c r="BI55" s="260"/>
      <c r="BJ55" s="260"/>
      <c r="BK55" s="260"/>
      <c r="BL55" s="260"/>
      <c r="BM55" s="260"/>
      <c r="BN55" s="260"/>
      <c r="BO55" s="260"/>
      <c r="BP55" s="260"/>
      <c r="BQ55" s="260"/>
      <c r="BR55" s="260"/>
      <c r="BS55" s="260"/>
      <c r="BT55" s="260"/>
      <c r="BU55" s="260"/>
      <c r="BV55" s="260"/>
      <c r="BW55" s="260"/>
      <c r="BX55" s="260"/>
      <c r="BY55" s="260"/>
      <c r="BZ55" s="260"/>
      <c r="CA55" s="260"/>
      <c r="CB55" s="260"/>
      <c r="CC55" s="260"/>
      <c r="CD55" s="260"/>
      <c r="CE55" s="260"/>
      <c r="CF55" s="260"/>
      <c r="CG55" s="260"/>
      <c r="CH55" s="260"/>
      <c r="CI55" s="260"/>
      <c r="CJ55" s="260"/>
      <c r="CK55" s="260"/>
      <c r="CL55" s="260"/>
      <c r="CM55" s="260"/>
      <c r="CN55" s="260"/>
      <c r="CO55" s="260"/>
      <c r="CP55" s="260"/>
      <c r="CQ55" s="260"/>
      <c r="CR55" s="260"/>
    </row>
    <row r="56" spans="1:96" ht="21">
      <c r="A56"/>
      <c r="B56"/>
      <c r="C56"/>
      <c r="D56"/>
      <c r="E56"/>
      <c r="F56"/>
      <c r="G56"/>
      <c r="H56"/>
      <c r="I56"/>
      <c r="J56"/>
      <c r="K56"/>
      <c r="L56"/>
      <c r="M56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0"/>
      <c r="Z56" s="260"/>
      <c r="AA56" s="260"/>
      <c r="AB56" s="260"/>
      <c r="AC56" s="260"/>
      <c r="AD56" s="260"/>
      <c r="AE56" s="260"/>
      <c r="AF56" s="260"/>
      <c r="AG56" s="260"/>
      <c r="AH56" s="260"/>
      <c r="AI56" s="260"/>
      <c r="AJ56" s="260"/>
      <c r="AK56" s="260"/>
      <c r="AL56" s="260"/>
      <c r="AM56" s="260"/>
      <c r="AN56" s="260"/>
      <c r="AO56" s="260"/>
      <c r="AP56" s="260"/>
      <c r="AQ56" s="260"/>
      <c r="AR56" s="260"/>
      <c r="AS56" s="260"/>
      <c r="AT56" s="260"/>
      <c r="AU56" s="260"/>
      <c r="AV56" s="260"/>
      <c r="AW56" s="260"/>
      <c r="AX56" s="260"/>
      <c r="AY56" s="260"/>
      <c r="AZ56" s="260"/>
      <c r="BA56" s="260"/>
      <c r="BB56" s="260"/>
      <c r="BC56" s="260"/>
      <c r="BD56" s="260"/>
      <c r="BE56" s="260"/>
      <c r="BF56" s="260"/>
      <c r="BG56" s="260"/>
      <c r="BH56" s="260"/>
      <c r="BI56" s="260"/>
      <c r="BJ56" s="260"/>
      <c r="BK56" s="260"/>
      <c r="BL56" s="260"/>
      <c r="BM56" s="260"/>
      <c r="BN56" s="260"/>
      <c r="BO56" s="260"/>
      <c r="BP56" s="260"/>
      <c r="BQ56" s="260"/>
      <c r="BR56" s="260"/>
      <c r="BS56" s="260"/>
      <c r="BT56" s="260"/>
      <c r="BU56" s="260"/>
      <c r="BV56" s="260"/>
      <c r="BW56" s="260"/>
      <c r="BX56" s="260"/>
      <c r="BY56" s="260"/>
      <c r="BZ56" s="260"/>
      <c r="CA56" s="260"/>
      <c r="CB56" s="260"/>
      <c r="CC56" s="260"/>
      <c r="CD56" s="260"/>
      <c r="CE56" s="260"/>
      <c r="CF56" s="260"/>
      <c r="CG56" s="260"/>
      <c r="CH56" s="260"/>
      <c r="CI56" s="260"/>
      <c r="CJ56" s="260"/>
      <c r="CK56" s="260"/>
      <c r="CL56" s="260"/>
      <c r="CM56" s="260"/>
      <c r="CN56" s="260"/>
      <c r="CO56" s="260"/>
      <c r="CP56" s="260"/>
      <c r="CQ56" s="260"/>
      <c r="CR56" s="260"/>
    </row>
    <row r="57" spans="1:96" ht="21">
      <c r="A57"/>
      <c r="B57"/>
      <c r="C57"/>
      <c r="D57"/>
      <c r="E57"/>
      <c r="F57"/>
      <c r="G57"/>
      <c r="H57"/>
      <c r="I57"/>
      <c r="J57"/>
      <c r="K57"/>
      <c r="L57"/>
      <c r="M57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0"/>
      <c r="BD57" s="260"/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0"/>
      <c r="BQ57" s="260"/>
      <c r="BR57" s="260"/>
      <c r="BS57" s="260"/>
      <c r="BT57" s="260"/>
      <c r="BU57" s="260"/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0"/>
      <c r="CH57" s="260"/>
      <c r="CI57" s="260"/>
      <c r="CJ57" s="260"/>
      <c r="CK57" s="260"/>
      <c r="CL57" s="260"/>
      <c r="CM57" s="260"/>
      <c r="CN57" s="260"/>
      <c r="CO57" s="260"/>
      <c r="CP57" s="260"/>
      <c r="CQ57" s="260"/>
      <c r="CR57" s="260"/>
    </row>
    <row r="58" spans="1:96" ht="21">
      <c r="A58"/>
      <c r="B58"/>
      <c r="C58"/>
      <c r="D58"/>
      <c r="E58"/>
      <c r="F58"/>
      <c r="G58"/>
      <c r="H58"/>
      <c r="I58"/>
      <c r="J58"/>
      <c r="K58"/>
      <c r="L58"/>
      <c r="M58"/>
      <c r="N58" s="260"/>
      <c r="O58" s="260"/>
      <c r="P58" s="260"/>
      <c r="Q58" s="260"/>
      <c r="R58" s="260"/>
      <c r="S58" s="260"/>
      <c r="T58" s="260"/>
      <c r="U58" s="260"/>
      <c r="V58" s="260"/>
      <c r="W58" s="260"/>
      <c r="X58" s="260"/>
      <c r="Y58" s="260"/>
      <c r="Z58" s="260"/>
      <c r="AA58" s="260"/>
      <c r="AB58" s="260"/>
      <c r="AC58" s="260"/>
      <c r="AD58" s="260"/>
      <c r="AE58" s="260"/>
      <c r="AF58" s="260"/>
      <c r="AG58" s="260"/>
      <c r="AH58" s="260"/>
      <c r="AI58" s="260"/>
      <c r="AJ58" s="260"/>
      <c r="AK58" s="260"/>
      <c r="AL58" s="260"/>
      <c r="AM58" s="260"/>
      <c r="AN58" s="260"/>
      <c r="AO58" s="260"/>
      <c r="AP58" s="260"/>
      <c r="AQ58" s="260"/>
      <c r="AR58" s="260"/>
      <c r="AS58" s="260"/>
      <c r="AT58" s="260"/>
      <c r="AU58" s="260"/>
      <c r="AV58" s="260"/>
      <c r="AW58" s="260"/>
      <c r="AX58" s="260"/>
      <c r="AY58" s="260"/>
      <c r="AZ58" s="260"/>
      <c r="BA58" s="260"/>
      <c r="BB58" s="260"/>
      <c r="BC58" s="260"/>
      <c r="BD58" s="260"/>
      <c r="BE58" s="260"/>
      <c r="BF58" s="260"/>
      <c r="BG58" s="260"/>
      <c r="BH58" s="260"/>
      <c r="BI58" s="260"/>
      <c r="BJ58" s="260"/>
      <c r="BK58" s="260"/>
      <c r="BL58" s="260"/>
      <c r="BM58" s="260"/>
      <c r="BN58" s="260"/>
      <c r="BO58" s="260"/>
      <c r="BP58" s="260"/>
      <c r="BQ58" s="260"/>
      <c r="BR58" s="260"/>
      <c r="BS58" s="260"/>
      <c r="BT58" s="260"/>
      <c r="BU58" s="260"/>
      <c r="BV58" s="260"/>
      <c r="BW58" s="260"/>
      <c r="BX58" s="260"/>
      <c r="BY58" s="260"/>
      <c r="BZ58" s="260"/>
      <c r="CA58" s="260"/>
      <c r="CB58" s="260"/>
      <c r="CC58" s="260"/>
      <c r="CD58" s="260"/>
      <c r="CE58" s="260"/>
      <c r="CF58" s="260"/>
      <c r="CG58" s="260"/>
      <c r="CH58" s="260"/>
      <c r="CI58" s="260"/>
      <c r="CJ58" s="260"/>
      <c r="CK58" s="260"/>
      <c r="CL58" s="260"/>
      <c r="CM58" s="260"/>
      <c r="CN58" s="260"/>
      <c r="CO58" s="260"/>
      <c r="CP58" s="260"/>
      <c r="CQ58" s="260"/>
      <c r="CR58" s="260"/>
    </row>
    <row r="59" spans="1:96" ht="21">
      <c r="A59"/>
      <c r="B59"/>
      <c r="C59"/>
      <c r="D59"/>
      <c r="E59"/>
      <c r="F59"/>
      <c r="G59"/>
      <c r="H59"/>
      <c r="I59"/>
      <c r="J59"/>
      <c r="K59"/>
      <c r="L59"/>
      <c r="M59"/>
      <c r="N59" s="260"/>
      <c r="O59" s="260"/>
      <c r="P59" s="260"/>
      <c r="Q59" s="260"/>
      <c r="R59" s="260"/>
      <c r="S59" s="260"/>
      <c r="T59" s="260"/>
      <c r="U59" s="260"/>
      <c r="V59" s="260"/>
      <c r="W59" s="260"/>
      <c r="X59" s="260"/>
      <c r="Y59" s="260"/>
      <c r="Z59" s="260"/>
      <c r="AA59" s="260"/>
      <c r="AB59" s="260"/>
      <c r="AC59" s="260"/>
      <c r="AD59" s="260"/>
      <c r="AE59" s="260"/>
      <c r="AF59" s="260"/>
      <c r="AG59" s="260"/>
      <c r="AH59" s="260"/>
      <c r="AI59" s="260"/>
      <c r="AJ59" s="260"/>
      <c r="AK59" s="260"/>
      <c r="AL59" s="260"/>
      <c r="AM59" s="260"/>
      <c r="AN59" s="260"/>
      <c r="AO59" s="260"/>
      <c r="AP59" s="260"/>
      <c r="AQ59" s="260"/>
      <c r="AR59" s="260"/>
      <c r="AS59" s="260"/>
      <c r="AT59" s="260"/>
      <c r="AU59" s="260"/>
      <c r="AV59" s="260"/>
      <c r="AW59" s="260"/>
      <c r="AX59" s="260"/>
      <c r="AY59" s="260"/>
      <c r="AZ59" s="260"/>
      <c r="BA59" s="260"/>
      <c r="BB59" s="260"/>
      <c r="BC59" s="260"/>
      <c r="BD59" s="260"/>
      <c r="BE59" s="260"/>
      <c r="BF59" s="260"/>
      <c r="BG59" s="260"/>
      <c r="BH59" s="260"/>
      <c r="BI59" s="260"/>
      <c r="BJ59" s="260"/>
      <c r="BK59" s="260"/>
      <c r="BL59" s="260"/>
      <c r="BM59" s="260"/>
      <c r="BN59" s="260"/>
      <c r="BO59" s="260"/>
      <c r="BP59" s="260"/>
      <c r="BQ59" s="260"/>
      <c r="BR59" s="260"/>
      <c r="BS59" s="260"/>
      <c r="BT59" s="260"/>
      <c r="BU59" s="260"/>
      <c r="BV59" s="260"/>
      <c r="BW59" s="260"/>
      <c r="BX59" s="260"/>
      <c r="BY59" s="260"/>
      <c r="BZ59" s="260"/>
      <c r="CA59" s="260"/>
      <c r="CB59" s="260"/>
      <c r="CC59" s="260"/>
      <c r="CD59" s="260"/>
      <c r="CE59" s="260"/>
      <c r="CF59" s="260"/>
      <c r="CG59" s="260"/>
      <c r="CH59" s="260"/>
      <c r="CI59" s="260"/>
      <c r="CJ59" s="260"/>
      <c r="CK59" s="260"/>
      <c r="CL59" s="260"/>
      <c r="CM59" s="260"/>
      <c r="CN59" s="260"/>
      <c r="CO59" s="260"/>
      <c r="CP59" s="260"/>
      <c r="CQ59" s="260"/>
      <c r="CR59" s="260"/>
    </row>
    <row r="60" spans="1:96" ht="21">
      <c r="A60"/>
      <c r="B60"/>
      <c r="C60"/>
      <c r="D60"/>
      <c r="E60"/>
      <c r="F60"/>
      <c r="G60"/>
      <c r="H60"/>
      <c r="I60"/>
      <c r="J60"/>
      <c r="K60"/>
      <c r="L60"/>
      <c r="M60"/>
      <c r="N60" s="260"/>
      <c r="O60" s="260"/>
      <c r="P60" s="260"/>
      <c r="Q60" s="260"/>
      <c r="R60" s="260"/>
      <c r="S60" s="260"/>
      <c r="T60" s="260"/>
      <c r="U60" s="260"/>
      <c r="V60" s="260"/>
      <c r="W60" s="260"/>
      <c r="X60" s="260"/>
      <c r="Y60" s="260"/>
      <c r="Z60" s="260"/>
      <c r="AA60" s="260"/>
      <c r="AB60" s="260"/>
      <c r="AC60" s="260"/>
      <c r="AD60" s="260"/>
      <c r="AE60" s="260"/>
      <c r="AF60" s="260"/>
      <c r="AG60" s="260"/>
      <c r="AH60" s="260"/>
      <c r="AI60" s="260"/>
      <c r="AJ60" s="260"/>
      <c r="AK60" s="260"/>
      <c r="AL60" s="260"/>
      <c r="AM60" s="260"/>
      <c r="AN60" s="260"/>
      <c r="AO60" s="260"/>
      <c r="AP60" s="260"/>
      <c r="AQ60" s="260"/>
      <c r="AR60" s="260"/>
      <c r="AS60" s="260"/>
      <c r="AT60" s="260"/>
      <c r="AU60" s="260"/>
      <c r="AV60" s="260"/>
      <c r="AW60" s="260"/>
      <c r="AX60" s="260"/>
      <c r="AY60" s="260"/>
      <c r="AZ60" s="260"/>
      <c r="BA60" s="260"/>
      <c r="BB60" s="260"/>
      <c r="BC60" s="260"/>
      <c r="BD60" s="260"/>
      <c r="BE60" s="260"/>
      <c r="BF60" s="260"/>
      <c r="BG60" s="260"/>
      <c r="BH60" s="260"/>
      <c r="BI60" s="260"/>
      <c r="BJ60" s="260"/>
      <c r="BK60" s="260"/>
      <c r="BL60" s="260"/>
      <c r="BM60" s="260"/>
      <c r="BN60" s="260"/>
      <c r="BO60" s="260"/>
      <c r="BP60" s="260"/>
      <c r="BQ60" s="260"/>
      <c r="BR60" s="260"/>
      <c r="BS60" s="260"/>
      <c r="BT60" s="260"/>
      <c r="BU60" s="260"/>
      <c r="BV60" s="260"/>
      <c r="BW60" s="260"/>
      <c r="BX60" s="260"/>
      <c r="BY60" s="260"/>
      <c r="BZ60" s="260"/>
      <c r="CA60" s="260"/>
      <c r="CB60" s="260"/>
      <c r="CC60" s="260"/>
      <c r="CD60" s="260"/>
      <c r="CE60" s="260"/>
      <c r="CF60" s="260"/>
      <c r="CG60" s="260"/>
      <c r="CH60" s="260"/>
      <c r="CI60" s="260"/>
      <c r="CJ60" s="260"/>
      <c r="CK60" s="260"/>
      <c r="CL60" s="260"/>
      <c r="CM60" s="260"/>
      <c r="CN60" s="260"/>
      <c r="CO60" s="260"/>
      <c r="CP60" s="260"/>
      <c r="CQ60" s="260"/>
      <c r="CR60" s="260"/>
    </row>
    <row r="61" spans="1:96" ht="21">
      <c r="A61"/>
      <c r="B61"/>
      <c r="C61"/>
      <c r="D61"/>
      <c r="E61"/>
      <c r="F61"/>
      <c r="G61"/>
      <c r="H61"/>
      <c r="I61"/>
      <c r="J61"/>
      <c r="K61"/>
      <c r="L61"/>
      <c r="M61"/>
      <c r="N61" s="260"/>
      <c r="O61" s="260"/>
      <c r="P61" s="260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260"/>
      <c r="AB61" s="260"/>
      <c r="AC61" s="260"/>
      <c r="AD61" s="260"/>
      <c r="AE61" s="260"/>
      <c r="AF61" s="260"/>
      <c r="AG61" s="260"/>
      <c r="AH61" s="260"/>
      <c r="AI61" s="260"/>
      <c r="AJ61" s="260"/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/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/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/>
    </row>
    <row r="62" spans="1:96" ht="21">
      <c r="A62"/>
      <c r="B62"/>
      <c r="C62"/>
      <c r="D62"/>
      <c r="E62"/>
      <c r="F62"/>
      <c r="G62"/>
      <c r="H62"/>
      <c r="I62"/>
      <c r="J62"/>
      <c r="K62"/>
      <c r="L62"/>
      <c r="M62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260"/>
      <c r="AC62" s="260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0"/>
      <c r="AT62" s="260"/>
      <c r="AU62" s="260"/>
      <c r="AV62" s="260"/>
      <c r="AW62" s="260"/>
      <c r="AX62" s="260"/>
      <c r="AY62" s="260"/>
      <c r="AZ62" s="260"/>
      <c r="BA62" s="260"/>
      <c r="BB62" s="260"/>
      <c r="BC62" s="260"/>
      <c r="BD62" s="260"/>
      <c r="BE62" s="260"/>
      <c r="BF62" s="260"/>
      <c r="BG62" s="260"/>
      <c r="BH62" s="260"/>
      <c r="BI62" s="260"/>
      <c r="BJ62" s="260"/>
      <c r="BK62" s="260"/>
      <c r="BL62" s="260"/>
      <c r="BM62" s="260"/>
      <c r="BN62" s="260"/>
      <c r="BO62" s="260"/>
      <c r="BP62" s="260"/>
      <c r="BQ62" s="260"/>
      <c r="BR62" s="260"/>
      <c r="BS62" s="260"/>
      <c r="BT62" s="260"/>
      <c r="BU62" s="260"/>
      <c r="BV62" s="260"/>
      <c r="BW62" s="260"/>
      <c r="BX62" s="260"/>
      <c r="BY62" s="260"/>
      <c r="BZ62" s="260"/>
      <c r="CA62" s="260"/>
      <c r="CB62" s="260"/>
      <c r="CC62" s="260"/>
      <c r="CD62" s="260"/>
      <c r="CE62" s="260"/>
      <c r="CF62" s="260"/>
      <c r="CG62" s="260"/>
      <c r="CH62" s="260"/>
      <c r="CI62" s="260"/>
      <c r="CJ62" s="260"/>
      <c r="CK62" s="260"/>
      <c r="CL62" s="260"/>
      <c r="CM62" s="260"/>
      <c r="CN62" s="260"/>
      <c r="CO62" s="260"/>
      <c r="CP62" s="260"/>
      <c r="CQ62" s="260"/>
      <c r="CR62" s="260"/>
    </row>
    <row r="63" spans="1:96" ht="21">
      <c r="A63"/>
      <c r="B63"/>
      <c r="C63"/>
      <c r="D63"/>
      <c r="E63"/>
      <c r="F63"/>
      <c r="G63"/>
      <c r="H63"/>
      <c r="I63"/>
      <c r="J63"/>
      <c r="K63"/>
      <c r="L63"/>
      <c r="M63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0"/>
      <c r="AT63" s="260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0"/>
      <c r="BJ63" s="260"/>
      <c r="BK63" s="260"/>
      <c r="BL63" s="260"/>
      <c r="BM63" s="260"/>
      <c r="BN63" s="260"/>
      <c r="BO63" s="260"/>
      <c r="BP63" s="260"/>
      <c r="BQ63" s="260"/>
      <c r="BR63" s="260"/>
      <c r="BS63" s="260"/>
      <c r="BT63" s="260"/>
      <c r="BU63" s="260"/>
      <c r="BV63" s="260"/>
      <c r="BW63" s="260"/>
      <c r="BX63" s="260"/>
      <c r="BY63" s="260"/>
      <c r="BZ63" s="260"/>
      <c r="CA63" s="260"/>
      <c r="CB63" s="260"/>
      <c r="CC63" s="260"/>
      <c r="CD63" s="260"/>
      <c r="CE63" s="260"/>
      <c r="CF63" s="260"/>
      <c r="CG63" s="260"/>
      <c r="CH63" s="260"/>
      <c r="CI63" s="260"/>
      <c r="CJ63" s="260"/>
      <c r="CK63" s="260"/>
      <c r="CL63" s="260"/>
      <c r="CM63" s="260"/>
      <c r="CN63" s="260"/>
      <c r="CO63" s="260"/>
      <c r="CP63" s="260"/>
      <c r="CQ63" s="260"/>
      <c r="CR63" s="260"/>
    </row>
    <row r="64" spans="1:96" ht="21">
      <c r="A64"/>
      <c r="B64"/>
      <c r="C64"/>
      <c r="D64"/>
      <c r="E64"/>
      <c r="F64"/>
      <c r="G64"/>
      <c r="H64"/>
      <c r="I64"/>
      <c r="J64"/>
      <c r="K64"/>
      <c r="L64"/>
      <c r="M64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260"/>
      <c r="BL64" s="260"/>
      <c r="BM64" s="260"/>
      <c r="BN64" s="260"/>
      <c r="BO64" s="260"/>
      <c r="BP64" s="260"/>
      <c r="BQ64" s="260"/>
      <c r="BR64" s="260"/>
      <c r="BS64" s="260"/>
      <c r="BT64" s="260"/>
      <c r="BU64" s="260"/>
      <c r="BV64" s="260"/>
      <c r="BW64" s="260"/>
      <c r="BX64" s="260"/>
      <c r="BY64" s="260"/>
      <c r="BZ64" s="260"/>
      <c r="CA64" s="260"/>
      <c r="CB64" s="260"/>
      <c r="CC64" s="260"/>
      <c r="CD64" s="260"/>
      <c r="CE64" s="260"/>
      <c r="CF64" s="260"/>
      <c r="CG64" s="260"/>
      <c r="CH64" s="260"/>
      <c r="CI64" s="260"/>
      <c r="CJ64" s="260"/>
      <c r="CK64" s="260"/>
      <c r="CL64" s="260"/>
      <c r="CM64" s="260"/>
      <c r="CN64" s="260"/>
      <c r="CO64" s="260"/>
      <c r="CP64" s="260"/>
      <c r="CQ64" s="260"/>
      <c r="CR64" s="260"/>
    </row>
    <row r="65" spans="1:96" ht="21">
      <c r="A65"/>
      <c r="B65"/>
      <c r="C65"/>
      <c r="D65"/>
      <c r="E65"/>
      <c r="F65"/>
      <c r="G65"/>
      <c r="H65"/>
      <c r="I65"/>
      <c r="J65"/>
      <c r="K65"/>
      <c r="L65"/>
      <c r="M65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260"/>
      <c r="BM65" s="260"/>
      <c r="BN65" s="260"/>
      <c r="BO65" s="260"/>
      <c r="BP65" s="260"/>
      <c r="BQ65" s="260"/>
      <c r="BR65" s="260"/>
      <c r="BS65" s="260"/>
      <c r="BT65" s="260"/>
      <c r="BU65" s="260"/>
      <c r="BV65" s="260"/>
      <c r="BW65" s="260"/>
      <c r="BX65" s="260"/>
      <c r="BY65" s="260"/>
      <c r="BZ65" s="260"/>
      <c r="CA65" s="260"/>
      <c r="CB65" s="260"/>
      <c r="CC65" s="260"/>
      <c r="CD65" s="260"/>
      <c r="CE65" s="260"/>
      <c r="CF65" s="260"/>
      <c r="CG65" s="260"/>
      <c r="CH65" s="260"/>
      <c r="CI65" s="260"/>
      <c r="CJ65" s="260"/>
      <c r="CK65" s="260"/>
      <c r="CL65" s="260"/>
      <c r="CM65" s="260"/>
      <c r="CN65" s="260"/>
      <c r="CO65" s="260"/>
      <c r="CP65" s="260"/>
      <c r="CQ65" s="260"/>
      <c r="CR65" s="260"/>
    </row>
    <row r="66" spans="1:96" ht="21">
      <c r="A66"/>
      <c r="B66"/>
      <c r="C66"/>
      <c r="D66"/>
      <c r="E66"/>
      <c r="F66"/>
      <c r="G66"/>
      <c r="H66"/>
      <c r="I66"/>
      <c r="J66"/>
      <c r="K66"/>
      <c r="L66"/>
      <c r="M66"/>
      <c r="N66" s="260"/>
      <c r="O66" s="260"/>
      <c r="P66" s="260"/>
      <c r="Q66" s="260"/>
      <c r="R66" s="260"/>
      <c r="S66" s="260"/>
      <c r="T66" s="260"/>
      <c r="U66" s="260"/>
      <c r="V66" s="260"/>
      <c r="W66" s="260"/>
      <c r="X66" s="260"/>
      <c r="Y66" s="260"/>
      <c r="Z66" s="260"/>
      <c r="AA66" s="260"/>
      <c r="AB66" s="260"/>
      <c r="AC66" s="260"/>
      <c r="AD66" s="260"/>
      <c r="AE66" s="260"/>
      <c r="AF66" s="260"/>
      <c r="AG66" s="260"/>
      <c r="AH66" s="260"/>
      <c r="AI66" s="260"/>
      <c r="AJ66" s="260"/>
      <c r="AK66" s="260"/>
      <c r="AL66" s="260"/>
      <c r="AM66" s="260"/>
      <c r="AN66" s="260"/>
      <c r="AO66" s="260"/>
      <c r="AP66" s="260"/>
      <c r="AQ66" s="260"/>
      <c r="AR66" s="260"/>
      <c r="AS66" s="260"/>
      <c r="AT66" s="260"/>
      <c r="AU66" s="260"/>
      <c r="AV66" s="260"/>
      <c r="AW66" s="260"/>
      <c r="AX66" s="260"/>
      <c r="AY66" s="260"/>
      <c r="AZ66" s="260"/>
      <c r="BA66" s="260"/>
      <c r="BB66" s="260"/>
      <c r="BC66" s="260"/>
      <c r="BD66" s="260"/>
      <c r="BE66" s="260"/>
      <c r="BF66" s="260"/>
      <c r="BG66" s="260"/>
      <c r="BH66" s="260"/>
      <c r="BI66" s="260"/>
      <c r="BJ66" s="260"/>
      <c r="BK66" s="260"/>
      <c r="BL66" s="260"/>
      <c r="BM66" s="260"/>
      <c r="BN66" s="260"/>
      <c r="BO66" s="260"/>
      <c r="BP66" s="260"/>
      <c r="BQ66" s="260"/>
      <c r="BR66" s="260"/>
      <c r="BS66" s="260"/>
      <c r="BT66" s="260"/>
      <c r="BU66" s="260"/>
      <c r="BV66" s="260"/>
      <c r="BW66" s="260"/>
      <c r="BX66" s="260"/>
      <c r="BY66" s="260"/>
      <c r="BZ66" s="260"/>
      <c r="CA66" s="260"/>
      <c r="CB66" s="260"/>
      <c r="CC66" s="260"/>
      <c r="CD66" s="260"/>
      <c r="CE66" s="260"/>
      <c r="CF66" s="260"/>
      <c r="CG66" s="260"/>
      <c r="CH66" s="260"/>
      <c r="CI66" s="260"/>
      <c r="CJ66" s="260"/>
      <c r="CK66" s="260"/>
      <c r="CL66" s="260"/>
      <c r="CM66" s="260"/>
      <c r="CN66" s="260"/>
      <c r="CO66" s="260"/>
      <c r="CP66" s="260"/>
      <c r="CQ66" s="260"/>
      <c r="CR66" s="260"/>
    </row>
    <row r="67" spans="1:96" ht="21">
      <c r="A67"/>
      <c r="B67"/>
      <c r="C67"/>
      <c r="D67"/>
      <c r="E67"/>
      <c r="F67"/>
      <c r="G67"/>
      <c r="H67"/>
      <c r="I67"/>
      <c r="J67"/>
      <c r="K67"/>
      <c r="L67"/>
      <c r="M67"/>
      <c r="N67" s="260"/>
      <c r="O67" s="260"/>
      <c r="P67" s="260"/>
      <c r="Q67" s="260"/>
      <c r="R67" s="260"/>
      <c r="S67" s="260"/>
      <c r="T67" s="260"/>
      <c r="U67" s="260"/>
      <c r="V67" s="260"/>
      <c r="W67" s="260"/>
      <c r="X67" s="260"/>
      <c r="Y67" s="260"/>
      <c r="Z67" s="260"/>
      <c r="AA67" s="260"/>
      <c r="AB67" s="260"/>
      <c r="AC67" s="260"/>
      <c r="AD67" s="260"/>
      <c r="AE67" s="260"/>
      <c r="AF67" s="260"/>
      <c r="AG67" s="260"/>
      <c r="AH67" s="260"/>
      <c r="AI67" s="260"/>
      <c r="AJ67" s="260"/>
      <c r="AK67" s="260"/>
      <c r="AL67" s="260"/>
      <c r="AM67" s="260"/>
      <c r="AN67" s="260"/>
      <c r="AO67" s="260"/>
      <c r="AP67" s="260"/>
      <c r="AQ67" s="260"/>
      <c r="AR67" s="260"/>
      <c r="AS67" s="260"/>
      <c r="AT67" s="260"/>
      <c r="AU67" s="260"/>
      <c r="AV67" s="260"/>
      <c r="AW67" s="260"/>
      <c r="AX67" s="260"/>
      <c r="AY67" s="260"/>
      <c r="AZ67" s="260"/>
      <c r="BA67" s="260"/>
      <c r="BB67" s="260"/>
      <c r="BC67" s="260"/>
      <c r="BD67" s="260"/>
      <c r="BE67" s="260"/>
      <c r="BF67" s="260"/>
      <c r="BG67" s="260"/>
      <c r="BH67" s="260"/>
      <c r="BI67" s="260"/>
      <c r="BJ67" s="260"/>
      <c r="BK67" s="260"/>
      <c r="BL67" s="260"/>
      <c r="BM67" s="260"/>
      <c r="BN67" s="260"/>
      <c r="BO67" s="260"/>
      <c r="BP67" s="260"/>
      <c r="BQ67" s="260"/>
      <c r="BR67" s="260"/>
      <c r="BS67" s="260"/>
      <c r="BT67" s="260"/>
      <c r="BU67" s="260"/>
      <c r="BV67" s="260"/>
      <c r="BW67" s="260"/>
      <c r="BX67" s="260"/>
      <c r="BY67" s="260"/>
      <c r="BZ67" s="260"/>
      <c r="CA67" s="260"/>
      <c r="CB67" s="260"/>
      <c r="CC67" s="260"/>
      <c r="CD67" s="260"/>
      <c r="CE67" s="260"/>
      <c r="CF67" s="260"/>
      <c r="CG67" s="260"/>
      <c r="CH67" s="260"/>
      <c r="CI67" s="260"/>
      <c r="CJ67" s="260"/>
      <c r="CK67" s="260"/>
      <c r="CL67" s="260"/>
      <c r="CM67" s="260"/>
      <c r="CN67" s="260"/>
      <c r="CO67" s="260"/>
      <c r="CP67" s="260"/>
      <c r="CQ67" s="260"/>
      <c r="CR67" s="260"/>
    </row>
    <row r="68" spans="1:96" ht="21">
      <c r="A68"/>
      <c r="B68"/>
      <c r="C68"/>
      <c r="D68"/>
      <c r="E68"/>
      <c r="F68"/>
      <c r="G68"/>
      <c r="H68"/>
      <c r="I68"/>
      <c r="J68"/>
      <c r="K68"/>
      <c r="L68"/>
      <c r="M68"/>
      <c r="N68" s="260"/>
      <c r="O68" s="260"/>
      <c r="P68" s="260"/>
      <c r="Q68" s="260"/>
      <c r="R68" s="260"/>
      <c r="S68" s="260"/>
      <c r="T68" s="260"/>
      <c r="U68" s="260"/>
      <c r="V68" s="260"/>
      <c r="W68" s="260"/>
      <c r="X68" s="260"/>
      <c r="Y68" s="260"/>
      <c r="Z68" s="260"/>
      <c r="AA68" s="260"/>
      <c r="AB68" s="260"/>
      <c r="AC68" s="260"/>
      <c r="AD68" s="260"/>
      <c r="AE68" s="260"/>
      <c r="AF68" s="260"/>
      <c r="AG68" s="260"/>
      <c r="AH68" s="260"/>
      <c r="AI68" s="260"/>
      <c r="AJ68" s="260"/>
      <c r="AK68" s="260"/>
      <c r="AL68" s="260"/>
      <c r="AM68" s="260"/>
      <c r="AN68" s="260"/>
      <c r="AO68" s="260"/>
      <c r="AP68" s="260"/>
      <c r="AQ68" s="260"/>
      <c r="AR68" s="260"/>
      <c r="AS68" s="260"/>
      <c r="AT68" s="260"/>
      <c r="AU68" s="260"/>
      <c r="AV68" s="260"/>
      <c r="AW68" s="260"/>
      <c r="AX68" s="260"/>
      <c r="AY68" s="260"/>
      <c r="AZ68" s="260"/>
      <c r="BA68" s="260"/>
      <c r="BB68" s="260"/>
      <c r="BC68" s="260"/>
      <c r="BD68" s="260"/>
      <c r="BE68" s="260"/>
      <c r="BF68" s="260"/>
      <c r="BG68" s="260"/>
      <c r="BH68" s="260"/>
      <c r="BI68" s="260"/>
      <c r="BJ68" s="260"/>
      <c r="BK68" s="260"/>
      <c r="BL68" s="260"/>
      <c r="BM68" s="260"/>
      <c r="BN68" s="260"/>
      <c r="BO68" s="260"/>
      <c r="BP68" s="260"/>
      <c r="BQ68" s="260"/>
      <c r="BR68" s="260"/>
      <c r="BS68" s="260"/>
      <c r="BT68" s="260"/>
      <c r="BU68" s="260"/>
      <c r="BV68" s="260"/>
      <c r="BW68" s="260"/>
      <c r="BX68" s="260"/>
      <c r="BY68" s="260"/>
      <c r="BZ68" s="260"/>
      <c r="CA68" s="260"/>
      <c r="CB68" s="260"/>
      <c r="CC68" s="260"/>
      <c r="CD68" s="260"/>
      <c r="CE68" s="260"/>
      <c r="CF68" s="260"/>
      <c r="CG68" s="260"/>
      <c r="CH68" s="260"/>
      <c r="CI68" s="260"/>
      <c r="CJ68" s="260"/>
      <c r="CK68" s="260"/>
      <c r="CL68" s="260"/>
      <c r="CM68" s="260"/>
      <c r="CN68" s="260"/>
      <c r="CO68" s="260"/>
      <c r="CP68" s="260"/>
      <c r="CQ68" s="260"/>
      <c r="CR68" s="260"/>
    </row>
    <row r="69" spans="1:96" ht="21">
      <c r="A69"/>
      <c r="B69"/>
      <c r="C69"/>
      <c r="D69"/>
      <c r="E69"/>
      <c r="F69"/>
      <c r="G69"/>
      <c r="H69"/>
      <c r="I69"/>
      <c r="J69"/>
      <c r="K69"/>
      <c r="L69"/>
      <c r="M69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0"/>
      <c r="AV69" s="260"/>
      <c r="AW69" s="260"/>
      <c r="AX69" s="260"/>
      <c r="AY69" s="260"/>
      <c r="AZ69" s="260"/>
      <c r="BA69" s="260"/>
      <c r="BB69" s="260"/>
      <c r="BC69" s="260"/>
      <c r="BD69" s="260"/>
      <c r="BE69" s="260"/>
      <c r="BF69" s="260"/>
      <c r="BG69" s="260"/>
      <c r="BH69" s="260"/>
      <c r="BI69" s="260"/>
      <c r="BJ69" s="260"/>
      <c r="BK69" s="260"/>
      <c r="BL69" s="260"/>
      <c r="BM69" s="260"/>
      <c r="BN69" s="260"/>
      <c r="BO69" s="260"/>
      <c r="BP69" s="260"/>
      <c r="BQ69" s="260"/>
      <c r="BR69" s="260"/>
      <c r="BS69" s="260"/>
      <c r="BT69" s="260"/>
      <c r="BU69" s="260"/>
      <c r="BV69" s="260"/>
      <c r="BW69" s="260"/>
      <c r="BX69" s="260"/>
      <c r="BY69" s="260"/>
      <c r="BZ69" s="260"/>
      <c r="CA69" s="260"/>
      <c r="CB69" s="260"/>
      <c r="CC69" s="260"/>
      <c r="CD69" s="260"/>
      <c r="CE69" s="260"/>
      <c r="CF69" s="260"/>
      <c r="CG69" s="260"/>
      <c r="CH69" s="260"/>
      <c r="CI69" s="260"/>
      <c r="CJ69" s="260"/>
      <c r="CK69" s="260"/>
      <c r="CL69" s="260"/>
      <c r="CM69" s="260"/>
      <c r="CN69" s="260"/>
      <c r="CO69" s="260"/>
      <c r="CP69" s="260"/>
      <c r="CQ69" s="260"/>
      <c r="CR69" s="260"/>
    </row>
    <row r="70" spans="1:96" ht="21">
      <c r="A70"/>
      <c r="B70"/>
      <c r="C70"/>
      <c r="D70"/>
      <c r="E70"/>
      <c r="F70"/>
      <c r="G70"/>
      <c r="H70"/>
      <c r="I70"/>
      <c r="J70"/>
      <c r="K70"/>
      <c r="L70"/>
      <c r="M7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0"/>
      <c r="AK70" s="260"/>
      <c r="AL70" s="260"/>
      <c r="AM70" s="260"/>
      <c r="AN70" s="260"/>
      <c r="AO70" s="260"/>
      <c r="AP70" s="260"/>
      <c r="AQ70" s="260"/>
      <c r="AR70" s="260"/>
      <c r="AS70" s="260"/>
      <c r="AT70" s="260"/>
      <c r="AU70" s="260"/>
      <c r="AV70" s="260"/>
      <c r="AW70" s="260"/>
      <c r="AX70" s="260"/>
      <c r="AY70" s="260"/>
      <c r="AZ70" s="260"/>
      <c r="BA70" s="260"/>
      <c r="BB70" s="260"/>
      <c r="BC70" s="260"/>
      <c r="BD70" s="260"/>
      <c r="BE70" s="260"/>
      <c r="BF70" s="260"/>
      <c r="BG70" s="260"/>
      <c r="BH70" s="260"/>
      <c r="BI70" s="260"/>
      <c r="BJ70" s="260"/>
      <c r="BK70" s="260"/>
      <c r="BL70" s="260"/>
      <c r="BM70" s="260"/>
      <c r="BN70" s="260"/>
      <c r="BO70" s="260"/>
      <c r="BP70" s="260"/>
      <c r="BQ70" s="260"/>
      <c r="BR70" s="260"/>
      <c r="BS70" s="260"/>
      <c r="BT70" s="260"/>
      <c r="BU70" s="260"/>
      <c r="BV70" s="260"/>
      <c r="BW70" s="260"/>
      <c r="BX70" s="260"/>
      <c r="BY70" s="260"/>
      <c r="BZ70" s="260"/>
      <c r="CA70" s="260"/>
      <c r="CB70" s="260"/>
      <c r="CC70" s="260"/>
      <c r="CD70" s="260"/>
      <c r="CE70" s="260"/>
      <c r="CF70" s="260"/>
      <c r="CG70" s="260"/>
      <c r="CH70" s="260"/>
      <c r="CI70" s="260"/>
      <c r="CJ70" s="260"/>
      <c r="CK70" s="260"/>
      <c r="CL70" s="260"/>
      <c r="CM70" s="260"/>
      <c r="CN70" s="260"/>
      <c r="CO70" s="260"/>
      <c r="CP70" s="260"/>
      <c r="CQ70" s="260"/>
      <c r="CR70" s="260"/>
    </row>
    <row r="71" spans="1:96" ht="21">
      <c r="A71"/>
      <c r="B71"/>
      <c r="C71"/>
      <c r="D71"/>
      <c r="E71"/>
      <c r="F71"/>
      <c r="G71"/>
      <c r="H71"/>
      <c r="I71"/>
      <c r="J71"/>
      <c r="K71"/>
      <c r="L71"/>
      <c r="M71"/>
      <c r="N71" s="260"/>
      <c r="O71" s="260"/>
      <c r="P71" s="260"/>
      <c r="Q71" s="260"/>
      <c r="R71" s="260"/>
      <c r="S71" s="260"/>
      <c r="T71" s="260"/>
      <c r="U71" s="260"/>
      <c r="V71" s="260"/>
      <c r="W71" s="260"/>
      <c r="X71" s="260"/>
      <c r="Y71" s="260"/>
      <c r="Z71" s="260"/>
      <c r="AA71" s="260"/>
      <c r="AB71" s="260"/>
      <c r="AC71" s="260"/>
      <c r="AD71" s="260"/>
      <c r="AE71" s="260"/>
      <c r="AF71" s="260"/>
      <c r="AG71" s="260"/>
      <c r="AH71" s="260"/>
      <c r="AI71" s="260"/>
      <c r="AJ71" s="260"/>
      <c r="AK71" s="260"/>
      <c r="AL71" s="260"/>
      <c r="AM71" s="260"/>
      <c r="AN71" s="260"/>
      <c r="AO71" s="260"/>
      <c r="AP71" s="260"/>
      <c r="AQ71" s="260"/>
      <c r="AR71" s="260"/>
      <c r="AS71" s="260"/>
      <c r="AT71" s="260"/>
      <c r="AU71" s="260"/>
      <c r="AV71" s="260"/>
      <c r="AW71" s="260"/>
      <c r="AX71" s="260"/>
      <c r="AY71" s="260"/>
      <c r="AZ71" s="260"/>
      <c r="BA71" s="260"/>
      <c r="BB71" s="260"/>
      <c r="BC71" s="260"/>
      <c r="BD71" s="260"/>
      <c r="BE71" s="260"/>
      <c r="BF71" s="260"/>
      <c r="BG71" s="260"/>
      <c r="BH71" s="260"/>
      <c r="BI71" s="260"/>
      <c r="BJ71" s="260"/>
      <c r="BK71" s="260"/>
      <c r="BL71" s="260"/>
      <c r="BM71" s="260"/>
      <c r="BN71" s="260"/>
      <c r="BO71" s="260"/>
      <c r="BP71" s="260"/>
      <c r="BQ71" s="260"/>
      <c r="BR71" s="260"/>
      <c r="BS71" s="260"/>
      <c r="BT71" s="260"/>
      <c r="BU71" s="260"/>
      <c r="BV71" s="260"/>
      <c r="BW71" s="260"/>
      <c r="BX71" s="260"/>
      <c r="BY71" s="260"/>
      <c r="BZ71" s="260"/>
      <c r="CA71" s="260"/>
      <c r="CB71" s="260"/>
      <c r="CC71" s="260"/>
      <c r="CD71" s="260"/>
      <c r="CE71" s="260"/>
      <c r="CF71" s="260"/>
      <c r="CG71" s="260"/>
      <c r="CH71" s="260"/>
      <c r="CI71" s="260"/>
      <c r="CJ71" s="260"/>
      <c r="CK71" s="260"/>
      <c r="CL71" s="260"/>
      <c r="CM71" s="260"/>
      <c r="CN71" s="260"/>
      <c r="CO71" s="260"/>
      <c r="CP71" s="260"/>
      <c r="CQ71" s="260"/>
      <c r="CR71" s="260"/>
    </row>
    <row r="72" spans="1:96" ht="21">
      <c r="A72"/>
      <c r="B72"/>
      <c r="C72"/>
      <c r="D72"/>
      <c r="E72"/>
      <c r="F72"/>
      <c r="G72"/>
      <c r="H72"/>
      <c r="I72"/>
      <c r="J72"/>
      <c r="K72"/>
      <c r="L72"/>
      <c r="M72"/>
      <c r="N72" s="260"/>
      <c r="O72" s="260"/>
      <c r="P72" s="260"/>
      <c r="Q72" s="260"/>
      <c r="R72" s="260"/>
      <c r="S72" s="260"/>
      <c r="T72" s="260"/>
      <c r="U72" s="260"/>
      <c r="V72" s="260"/>
      <c r="W72" s="260"/>
      <c r="X72" s="260"/>
      <c r="Y72" s="260"/>
      <c r="Z72" s="260"/>
      <c r="AA72" s="260"/>
      <c r="AB72" s="260"/>
      <c r="AC72" s="260"/>
      <c r="AD72" s="260"/>
      <c r="AE72" s="260"/>
      <c r="AF72" s="260"/>
      <c r="AG72" s="260"/>
      <c r="AH72" s="260"/>
      <c r="AI72" s="260"/>
      <c r="AJ72" s="260"/>
      <c r="AK72" s="260"/>
      <c r="AL72" s="260"/>
      <c r="AM72" s="260"/>
      <c r="AN72" s="260"/>
      <c r="AO72" s="260"/>
      <c r="AP72" s="260"/>
      <c r="AQ72" s="260"/>
      <c r="AR72" s="260"/>
      <c r="AS72" s="260"/>
      <c r="AT72" s="260"/>
      <c r="AU72" s="260"/>
      <c r="AV72" s="260"/>
      <c r="AW72" s="260"/>
      <c r="AX72" s="260"/>
      <c r="AY72" s="260"/>
      <c r="AZ72" s="260"/>
      <c r="BA72" s="260"/>
      <c r="BB72" s="260"/>
      <c r="BC72" s="260"/>
      <c r="BD72" s="260"/>
      <c r="BE72" s="260"/>
      <c r="BF72" s="260"/>
      <c r="BG72" s="260"/>
      <c r="BH72" s="260"/>
      <c r="BI72" s="260"/>
      <c r="BJ72" s="260"/>
      <c r="BK72" s="260"/>
      <c r="BL72" s="260"/>
      <c r="BM72" s="260"/>
      <c r="BN72" s="260"/>
      <c r="BO72" s="260"/>
      <c r="BP72" s="260"/>
      <c r="BQ72" s="260"/>
      <c r="BR72" s="260"/>
      <c r="BS72" s="260"/>
      <c r="BT72" s="260"/>
      <c r="BU72" s="260"/>
      <c r="BV72" s="260"/>
      <c r="BW72" s="260"/>
      <c r="BX72" s="260"/>
      <c r="BY72" s="260"/>
      <c r="BZ72" s="260"/>
      <c r="CA72" s="260"/>
      <c r="CB72" s="260"/>
      <c r="CC72" s="260"/>
      <c r="CD72" s="260"/>
      <c r="CE72" s="260"/>
      <c r="CF72" s="260"/>
      <c r="CG72" s="260"/>
      <c r="CH72" s="260"/>
      <c r="CI72" s="260"/>
      <c r="CJ72" s="260"/>
      <c r="CK72" s="260"/>
      <c r="CL72" s="260"/>
      <c r="CM72" s="260"/>
      <c r="CN72" s="260"/>
      <c r="CO72" s="260"/>
      <c r="CP72" s="260"/>
      <c r="CQ72" s="260"/>
      <c r="CR72" s="260"/>
    </row>
    <row r="73" spans="1:96" ht="21">
      <c r="A73"/>
      <c r="B73"/>
      <c r="C73"/>
      <c r="D73"/>
      <c r="E73"/>
      <c r="F73"/>
      <c r="G73"/>
      <c r="H73"/>
      <c r="I73"/>
      <c r="J73"/>
      <c r="K73"/>
      <c r="L73"/>
      <c r="M73"/>
      <c r="N73" s="260"/>
      <c r="O73" s="260"/>
      <c r="P73" s="260"/>
      <c r="Q73" s="260"/>
      <c r="R73" s="260"/>
      <c r="S73" s="260"/>
      <c r="T73" s="260"/>
      <c r="U73" s="260"/>
      <c r="V73" s="260"/>
      <c r="W73" s="260"/>
      <c r="X73" s="260"/>
      <c r="Y73" s="260"/>
      <c r="Z73" s="260"/>
      <c r="AA73" s="260"/>
      <c r="AB73" s="260"/>
      <c r="AC73" s="260"/>
      <c r="AD73" s="260"/>
      <c r="AE73" s="260"/>
      <c r="AF73" s="260"/>
      <c r="AG73" s="260"/>
      <c r="AH73" s="260"/>
      <c r="AI73" s="260"/>
      <c r="AJ73" s="260"/>
      <c r="AK73" s="260"/>
      <c r="AL73" s="260"/>
      <c r="AM73" s="260"/>
      <c r="AN73" s="260"/>
      <c r="AO73" s="260"/>
      <c r="AP73" s="260"/>
      <c r="AQ73" s="260"/>
      <c r="AR73" s="260"/>
      <c r="AS73" s="260"/>
      <c r="AT73" s="260"/>
      <c r="AU73" s="260"/>
      <c r="AV73" s="260"/>
      <c r="AW73" s="260"/>
      <c r="AX73" s="260"/>
      <c r="AY73" s="260"/>
      <c r="AZ73" s="260"/>
      <c r="BA73" s="260"/>
      <c r="BB73" s="260"/>
      <c r="BC73" s="260"/>
      <c r="BD73" s="260"/>
      <c r="BE73" s="260"/>
      <c r="BF73" s="260"/>
      <c r="BG73" s="260"/>
      <c r="BH73" s="260"/>
      <c r="BI73" s="260"/>
      <c r="BJ73" s="260"/>
      <c r="BK73" s="260"/>
      <c r="BL73" s="260"/>
      <c r="BM73" s="260"/>
      <c r="BN73" s="260"/>
      <c r="BO73" s="260"/>
      <c r="BP73" s="260"/>
      <c r="BQ73" s="260"/>
      <c r="BR73" s="260"/>
      <c r="BS73" s="260"/>
      <c r="BT73" s="260"/>
      <c r="BU73" s="260"/>
      <c r="BV73" s="260"/>
      <c r="BW73" s="260"/>
      <c r="BX73" s="260"/>
      <c r="BY73" s="260"/>
      <c r="BZ73" s="260"/>
      <c r="CA73" s="260"/>
      <c r="CB73" s="260"/>
      <c r="CC73" s="260"/>
      <c r="CD73" s="260"/>
      <c r="CE73" s="260"/>
      <c r="CF73" s="260"/>
      <c r="CG73" s="260"/>
      <c r="CH73" s="260"/>
      <c r="CI73" s="260"/>
      <c r="CJ73" s="260"/>
      <c r="CK73" s="260"/>
      <c r="CL73" s="260"/>
      <c r="CM73" s="260"/>
      <c r="CN73" s="260"/>
      <c r="CO73" s="260"/>
      <c r="CP73" s="260"/>
      <c r="CQ73" s="260"/>
      <c r="CR73" s="260"/>
    </row>
    <row r="74" spans="1:96" ht="21">
      <c r="A74"/>
      <c r="B74"/>
      <c r="C74"/>
      <c r="D74"/>
      <c r="E74"/>
      <c r="F74"/>
      <c r="G74"/>
      <c r="H74"/>
      <c r="I74"/>
      <c r="J74"/>
      <c r="K74"/>
      <c r="L74"/>
      <c r="M74"/>
      <c r="N74" s="260"/>
      <c r="O74" s="260"/>
      <c r="P74" s="260"/>
      <c r="Q74" s="260"/>
      <c r="R74" s="260"/>
      <c r="S74" s="260"/>
      <c r="T74" s="260"/>
      <c r="U74" s="260"/>
      <c r="V74" s="260"/>
      <c r="W74" s="260"/>
      <c r="X74" s="260"/>
      <c r="Y74" s="260"/>
      <c r="Z74" s="260"/>
      <c r="AA74" s="260"/>
      <c r="AB74" s="260"/>
      <c r="AC74" s="260"/>
      <c r="AD74" s="260"/>
      <c r="AE74" s="260"/>
      <c r="AF74" s="260"/>
      <c r="AG74" s="260"/>
      <c r="AH74" s="260"/>
      <c r="AI74" s="260"/>
      <c r="AJ74" s="260"/>
      <c r="AK74" s="260"/>
      <c r="AL74" s="260"/>
      <c r="AM74" s="260"/>
      <c r="AN74" s="260"/>
      <c r="AO74" s="260"/>
      <c r="AP74" s="260"/>
      <c r="AQ74" s="260"/>
      <c r="AR74" s="260"/>
      <c r="AS74" s="260"/>
      <c r="AT74" s="260"/>
      <c r="AU74" s="260"/>
      <c r="AV74" s="260"/>
      <c r="AW74" s="260"/>
      <c r="AX74" s="260"/>
      <c r="AY74" s="260"/>
      <c r="AZ74" s="260"/>
      <c r="BA74" s="260"/>
      <c r="BB74" s="260"/>
      <c r="BC74" s="260"/>
      <c r="BD74" s="260"/>
      <c r="BE74" s="260"/>
      <c r="BF74" s="260"/>
      <c r="BG74" s="260"/>
      <c r="BH74" s="260"/>
      <c r="BI74" s="260"/>
      <c r="BJ74" s="260"/>
      <c r="BK74" s="260"/>
      <c r="BL74" s="260"/>
      <c r="BM74" s="260"/>
      <c r="BN74" s="260"/>
      <c r="BO74" s="260"/>
      <c r="BP74" s="260"/>
      <c r="BQ74" s="260"/>
      <c r="BR74" s="260"/>
      <c r="BS74" s="260"/>
      <c r="BT74" s="260"/>
      <c r="BU74" s="260"/>
      <c r="BV74" s="260"/>
      <c r="BW74" s="260"/>
      <c r="BX74" s="260"/>
      <c r="BY74" s="260"/>
      <c r="BZ74" s="260"/>
      <c r="CA74" s="260"/>
      <c r="CB74" s="260"/>
      <c r="CC74" s="260"/>
      <c r="CD74" s="260"/>
      <c r="CE74" s="260"/>
      <c r="CF74" s="260"/>
      <c r="CG74" s="260"/>
      <c r="CH74" s="260"/>
      <c r="CI74" s="260"/>
      <c r="CJ74" s="260"/>
      <c r="CK74" s="260"/>
      <c r="CL74" s="260"/>
      <c r="CM74" s="260"/>
      <c r="CN74" s="260"/>
      <c r="CO74" s="260"/>
      <c r="CP74" s="260"/>
      <c r="CQ74" s="260"/>
      <c r="CR74" s="260"/>
    </row>
    <row r="75" spans="1:96" ht="21">
      <c r="A75"/>
      <c r="B75"/>
      <c r="C75"/>
      <c r="D75"/>
      <c r="E75"/>
      <c r="F75"/>
      <c r="G75"/>
      <c r="H75"/>
      <c r="I75"/>
      <c r="J75"/>
      <c r="K75"/>
      <c r="L75"/>
      <c r="M75"/>
      <c r="N75" s="260"/>
      <c r="O75" s="260"/>
      <c r="P75" s="260"/>
      <c r="Q75" s="260"/>
      <c r="R75" s="260"/>
      <c r="S75" s="260"/>
      <c r="T75" s="260"/>
      <c r="U75" s="260"/>
      <c r="V75" s="260"/>
      <c r="W75" s="260"/>
      <c r="X75" s="260"/>
      <c r="Y75" s="260"/>
      <c r="Z75" s="260"/>
      <c r="AA75" s="260"/>
      <c r="AB75" s="260"/>
      <c r="AC75" s="260"/>
      <c r="AD75" s="260"/>
      <c r="AE75" s="260"/>
      <c r="AF75" s="260"/>
      <c r="AG75" s="260"/>
      <c r="AH75" s="260"/>
      <c r="AI75" s="260"/>
      <c r="AJ75" s="260"/>
      <c r="AK75" s="260"/>
      <c r="AL75" s="260"/>
      <c r="AM75" s="260"/>
      <c r="AN75" s="260"/>
      <c r="AO75" s="260"/>
      <c r="AP75" s="260"/>
      <c r="AQ75" s="260"/>
      <c r="AR75" s="260"/>
      <c r="AS75" s="260"/>
      <c r="AT75" s="260"/>
      <c r="AU75" s="260"/>
      <c r="AV75" s="260"/>
      <c r="AW75" s="260"/>
      <c r="AX75" s="260"/>
      <c r="AY75" s="260"/>
      <c r="AZ75" s="260"/>
      <c r="BA75" s="260"/>
      <c r="BB75" s="260"/>
      <c r="BC75" s="260"/>
      <c r="BD75" s="260"/>
      <c r="BE75" s="260"/>
      <c r="BF75" s="260"/>
      <c r="BG75" s="260"/>
      <c r="BH75" s="260"/>
      <c r="BI75" s="260"/>
      <c r="BJ75" s="260"/>
      <c r="BK75" s="260"/>
      <c r="BL75" s="260"/>
      <c r="BM75" s="260"/>
      <c r="BN75" s="260"/>
      <c r="BO75" s="260"/>
      <c r="BP75" s="260"/>
      <c r="BQ75" s="260"/>
      <c r="BR75" s="260"/>
      <c r="BS75" s="260"/>
      <c r="BT75" s="260"/>
      <c r="BU75" s="260"/>
      <c r="BV75" s="260"/>
      <c r="BW75" s="260"/>
      <c r="BX75" s="260"/>
      <c r="BY75" s="260"/>
      <c r="BZ75" s="260"/>
      <c r="CA75" s="260"/>
      <c r="CB75" s="260"/>
      <c r="CC75" s="260"/>
      <c r="CD75" s="260"/>
      <c r="CE75" s="260"/>
      <c r="CF75" s="260"/>
      <c r="CG75" s="260"/>
      <c r="CH75" s="260"/>
      <c r="CI75" s="260"/>
      <c r="CJ75" s="260"/>
      <c r="CK75" s="260"/>
      <c r="CL75" s="260"/>
      <c r="CM75" s="260"/>
      <c r="CN75" s="260"/>
      <c r="CO75" s="260"/>
      <c r="CP75" s="260"/>
      <c r="CQ75" s="260"/>
      <c r="CR75" s="260"/>
    </row>
    <row r="76" spans="1:96" ht="21">
      <c r="A76"/>
      <c r="B76"/>
      <c r="C76"/>
      <c r="D76"/>
      <c r="E76"/>
      <c r="F76"/>
      <c r="G76"/>
      <c r="H76"/>
      <c r="I76"/>
      <c r="J76"/>
      <c r="K76"/>
      <c r="L76"/>
      <c r="M76"/>
      <c r="N76" s="260"/>
      <c r="O76" s="260"/>
      <c r="P76" s="260"/>
      <c r="Q76" s="260"/>
      <c r="R76" s="260"/>
      <c r="S76" s="260"/>
      <c r="T76" s="260"/>
      <c r="U76" s="260"/>
      <c r="V76" s="260"/>
      <c r="W76" s="260"/>
      <c r="X76" s="260"/>
      <c r="Y76" s="260"/>
      <c r="Z76" s="260"/>
      <c r="AA76" s="260"/>
      <c r="AB76" s="260"/>
      <c r="AC76" s="260"/>
      <c r="AD76" s="260"/>
      <c r="AE76" s="260"/>
      <c r="AF76" s="260"/>
      <c r="AG76" s="260"/>
      <c r="AH76" s="260"/>
      <c r="AI76" s="260"/>
      <c r="AJ76" s="260"/>
      <c r="AK76" s="260"/>
      <c r="AL76" s="260"/>
      <c r="AM76" s="260"/>
      <c r="AN76" s="260"/>
      <c r="AO76" s="260"/>
      <c r="AP76" s="260"/>
      <c r="AQ76" s="260"/>
      <c r="AR76" s="260"/>
      <c r="AS76" s="260"/>
      <c r="AT76" s="260"/>
      <c r="AU76" s="260"/>
      <c r="AV76" s="260"/>
      <c r="AW76" s="260"/>
      <c r="AX76" s="260"/>
      <c r="AY76" s="260"/>
      <c r="AZ76" s="260"/>
      <c r="BA76" s="260"/>
      <c r="BB76" s="260"/>
      <c r="BC76" s="260"/>
      <c r="BD76" s="260"/>
      <c r="BE76" s="260"/>
      <c r="BF76" s="260"/>
      <c r="BG76" s="260"/>
      <c r="BH76" s="260"/>
      <c r="BI76" s="260"/>
      <c r="BJ76" s="260"/>
      <c r="BK76" s="260"/>
      <c r="BL76" s="260"/>
      <c r="BM76" s="260"/>
      <c r="BN76" s="260"/>
      <c r="BO76" s="260"/>
      <c r="BP76" s="260"/>
      <c r="BQ76" s="260"/>
      <c r="BR76" s="260"/>
      <c r="BS76" s="260"/>
      <c r="BT76" s="260"/>
      <c r="BU76" s="260"/>
      <c r="BV76" s="260"/>
      <c r="BW76" s="260"/>
      <c r="BX76" s="260"/>
      <c r="BY76" s="260"/>
      <c r="BZ76" s="260"/>
      <c r="CA76" s="260"/>
      <c r="CB76" s="260"/>
      <c r="CC76" s="260"/>
      <c r="CD76" s="260"/>
      <c r="CE76" s="260"/>
      <c r="CF76" s="260"/>
      <c r="CG76" s="260"/>
      <c r="CH76" s="260"/>
      <c r="CI76" s="260"/>
      <c r="CJ76" s="260"/>
      <c r="CK76" s="260"/>
      <c r="CL76" s="260"/>
      <c r="CM76" s="260"/>
      <c r="CN76" s="260"/>
      <c r="CO76" s="260"/>
      <c r="CP76" s="260"/>
      <c r="CQ76" s="260"/>
      <c r="CR76" s="260"/>
    </row>
    <row r="77" spans="1:96" ht="21">
      <c r="A77"/>
      <c r="B77"/>
      <c r="C77"/>
      <c r="D77"/>
      <c r="E77"/>
      <c r="F77"/>
      <c r="G77"/>
      <c r="H77"/>
      <c r="I77"/>
      <c r="J77"/>
      <c r="K77"/>
      <c r="L77"/>
      <c r="M77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60"/>
      <c r="AY77" s="260"/>
      <c r="AZ77" s="260"/>
      <c r="BA77" s="260"/>
      <c r="BB77" s="260"/>
      <c r="BC77" s="260"/>
      <c r="BD77" s="260"/>
      <c r="BE77" s="260"/>
      <c r="BF77" s="260"/>
      <c r="BG77" s="260"/>
      <c r="BH77" s="260"/>
      <c r="BI77" s="260"/>
      <c r="BJ77" s="260"/>
      <c r="BK77" s="260"/>
      <c r="BL77" s="260"/>
      <c r="BM77" s="260"/>
      <c r="BN77" s="260"/>
      <c r="BO77" s="260"/>
      <c r="BP77" s="260"/>
      <c r="BQ77" s="260"/>
      <c r="BR77" s="260"/>
      <c r="BS77" s="260"/>
      <c r="BT77" s="260"/>
      <c r="BU77" s="260"/>
      <c r="BV77" s="260"/>
      <c r="BW77" s="260"/>
      <c r="BX77" s="260"/>
      <c r="BY77" s="260"/>
      <c r="BZ77" s="260"/>
      <c r="CA77" s="260"/>
      <c r="CB77" s="260"/>
      <c r="CC77" s="260"/>
      <c r="CD77" s="260"/>
      <c r="CE77" s="260"/>
      <c r="CF77" s="260"/>
      <c r="CG77" s="260"/>
      <c r="CH77" s="260"/>
      <c r="CI77" s="260"/>
      <c r="CJ77" s="260"/>
      <c r="CK77" s="260"/>
      <c r="CL77" s="260"/>
      <c r="CM77" s="260"/>
      <c r="CN77" s="260"/>
      <c r="CO77" s="260"/>
      <c r="CP77" s="260"/>
      <c r="CQ77" s="260"/>
      <c r="CR77" s="260"/>
    </row>
    <row r="78" spans="1:96" ht="21">
      <c r="A78"/>
      <c r="B78"/>
      <c r="C78"/>
      <c r="D78"/>
      <c r="E78"/>
      <c r="F78"/>
      <c r="G78"/>
      <c r="H78"/>
      <c r="I78"/>
      <c r="J78"/>
      <c r="K78"/>
      <c r="L78"/>
      <c r="M78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60"/>
      <c r="AZ78" s="260"/>
      <c r="BA78" s="260"/>
      <c r="BB78" s="260"/>
      <c r="BC78" s="260"/>
      <c r="BD78" s="260"/>
      <c r="BE78" s="260"/>
      <c r="BF78" s="260"/>
      <c r="BG78" s="260"/>
      <c r="BH78" s="260"/>
      <c r="BI78" s="260"/>
      <c r="BJ78" s="260"/>
      <c r="BK78" s="260"/>
      <c r="BL78" s="260"/>
      <c r="BM78" s="260"/>
      <c r="BN78" s="260"/>
      <c r="BO78" s="260"/>
      <c r="BP78" s="260"/>
      <c r="BQ78" s="260"/>
      <c r="BR78" s="260"/>
      <c r="BS78" s="260"/>
      <c r="BT78" s="260"/>
      <c r="BU78" s="260"/>
      <c r="BV78" s="260"/>
      <c r="BW78" s="260"/>
      <c r="BX78" s="260"/>
      <c r="BY78" s="260"/>
      <c r="BZ78" s="260"/>
      <c r="CA78" s="260"/>
      <c r="CB78" s="260"/>
      <c r="CC78" s="260"/>
      <c r="CD78" s="260"/>
      <c r="CE78" s="260"/>
      <c r="CF78" s="260"/>
      <c r="CG78" s="260"/>
      <c r="CH78" s="260"/>
      <c r="CI78" s="260"/>
      <c r="CJ78" s="260"/>
      <c r="CK78" s="260"/>
      <c r="CL78" s="260"/>
      <c r="CM78" s="260"/>
      <c r="CN78" s="260"/>
      <c r="CO78" s="260"/>
      <c r="CP78" s="260"/>
      <c r="CQ78" s="260"/>
      <c r="CR78" s="260"/>
    </row>
    <row r="79" spans="1:96" ht="21">
      <c r="A79"/>
      <c r="B79"/>
      <c r="C79"/>
      <c r="D79"/>
      <c r="E79"/>
      <c r="F79"/>
      <c r="G79"/>
      <c r="H79"/>
      <c r="I79"/>
      <c r="J79"/>
      <c r="K79"/>
      <c r="L79"/>
      <c r="M79"/>
      <c r="N79" s="260"/>
      <c r="O79" s="260"/>
      <c r="P79" s="260"/>
      <c r="Q79" s="260"/>
      <c r="R79" s="260"/>
      <c r="S79" s="260"/>
      <c r="T79" s="260"/>
      <c r="U79" s="260"/>
      <c r="V79" s="260"/>
      <c r="W79" s="260"/>
      <c r="X79" s="260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0"/>
      <c r="AN79" s="260"/>
      <c r="AO79" s="260"/>
      <c r="AP79" s="260"/>
      <c r="AQ79" s="260"/>
      <c r="AR79" s="260"/>
      <c r="AS79" s="260"/>
      <c r="AT79" s="260"/>
      <c r="AU79" s="260"/>
      <c r="AV79" s="260"/>
      <c r="AW79" s="260"/>
      <c r="AX79" s="260"/>
      <c r="AY79" s="260"/>
      <c r="AZ79" s="260"/>
      <c r="BA79" s="260"/>
      <c r="BB79" s="260"/>
      <c r="BC79" s="260"/>
      <c r="BD79" s="260"/>
      <c r="BE79" s="260"/>
      <c r="BF79" s="260"/>
      <c r="BG79" s="260"/>
      <c r="BH79" s="260"/>
      <c r="BI79" s="260"/>
      <c r="BJ79" s="260"/>
      <c r="BK79" s="260"/>
      <c r="BL79" s="260"/>
      <c r="BM79" s="260"/>
      <c r="BN79" s="260"/>
      <c r="BO79" s="260"/>
      <c r="BP79" s="260"/>
      <c r="BQ79" s="260"/>
      <c r="BR79" s="260"/>
      <c r="BS79" s="260"/>
      <c r="BT79" s="260"/>
      <c r="BU79" s="260"/>
      <c r="BV79" s="260"/>
      <c r="BW79" s="260"/>
      <c r="BX79" s="260"/>
      <c r="BY79" s="260"/>
      <c r="BZ79" s="260"/>
      <c r="CA79" s="260"/>
      <c r="CB79" s="260"/>
      <c r="CC79" s="260"/>
      <c r="CD79" s="260"/>
      <c r="CE79" s="260"/>
      <c r="CF79" s="260"/>
      <c r="CG79" s="260"/>
      <c r="CH79" s="260"/>
      <c r="CI79" s="260"/>
      <c r="CJ79" s="260"/>
      <c r="CK79" s="260"/>
      <c r="CL79" s="260"/>
      <c r="CM79" s="260"/>
      <c r="CN79" s="260"/>
      <c r="CO79" s="260"/>
      <c r="CP79" s="260"/>
      <c r="CQ79" s="260"/>
      <c r="CR79" s="260"/>
    </row>
    <row r="80" spans="1:96" ht="21">
      <c r="A80"/>
      <c r="B80"/>
      <c r="C80"/>
      <c r="D80"/>
      <c r="E80"/>
      <c r="F80"/>
      <c r="G80"/>
      <c r="H80"/>
      <c r="I80"/>
      <c r="J80"/>
      <c r="K80"/>
      <c r="L80"/>
      <c r="M80"/>
      <c r="N80" s="260"/>
      <c r="O80" s="260"/>
      <c r="P80" s="260"/>
      <c r="Q80" s="260"/>
      <c r="R80" s="260"/>
      <c r="S80" s="260"/>
      <c r="T80" s="260"/>
      <c r="U80" s="260"/>
      <c r="V80" s="260"/>
      <c r="W80" s="260"/>
      <c r="X80" s="260"/>
      <c r="Y80" s="260"/>
      <c r="Z80" s="260"/>
      <c r="AA80" s="260"/>
      <c r="AB80" s="260"/>
      <c r="AC80" s="260"/>
      <c r="AD80" s="260"/>
      <c r="AE80" s="260"/>
      <c r="AF80" s="260"/>
      <c r="AG80" s="260"/>
      <c r="AH80" s="260"/>
      <c r="AI80" s="260"/>
      <c r="AJ80" s="260"/>
      <c r="AK80" s="260"/>
      <c r="AL80" s="260"/>
      <c r="AM80" s="260"/>
      <c r="AN80" s="260"/>
      <c r="AO80" s="260"/>
      <c r="AP80" s="260"/>
      <c r="AQ80" s="260"/>
      <c r="AR80" s="260"/>
      <c r="AS80" s="260"/>
      <c r="AT80" s="260"/>
      <c r="AU80" s="260"/>
      <c r="AV80" s="260"/>
      <c r="AW80" s="260"/>
      <c r="AX80" s="260"/>
      <c r="AY80" s="260"/>
      <c r="AZ80" s="260"/>
      <c r="BA80" s="260"/>
      <c r="BB80" s="260"/>
      <c r="BC80" s="260"/>
      <c r="BD80" s="260"/>
      <c r="BE80" s="260"/>
      <c r="BF80" s="260"/>
      <c r="BG80" s="260"/>
      <c r="BH80" s="260"/>
      <c r="BI80" s="260"/>
      <c r="BJ80" s="260"/>
      <c r="BK80" s="260"/>
      <c r="BL80" s="260"/>
      <c r="BM80" s="260"/>
      <c r="BN80" s="260"/>
      <c r="BO80" s="260"/>
      <c r="BP80" s="260"/>
      <c r="BQ80" s="260"/>
      <c r="BR80" s="260"/>
      <c r="BS80" s="260"/>
      <c r="BT80" s="260"/>
      <c r="BU80" s="260"/>
      <c r="BV80" s="260"/>
      <c r="BW80" s="260"/>
      <c r="BX80" s="260"/>
      <c r="BY80" s="260"/>
      <c r="BZ80" s="260"/>
      <c r="CA80" s="260"/>
      <c r="CB80" s="260"/>
      <c r="CC80" s="260"/>
      <c r="CD80" s="260"/>
      <c r="CE80" s="260"/>
      <c r="CF80" s="260"/>
      <c r="CG80" s="260"/>
      <c r="CH80" s="260"/>
      <c r="CI80" s="260"/>
      <c r="CJ80" s="260"/>
      <c r="CK80" s="260"/>
      <c r="CL80" s="260"/>
      <c r="CM80" s="260"/>
      <c r="CN80" s="260"/>
      <c r="CO80" s="260"/>
      <c r="CP80" s="260"/>
      <c r="CQ80" s="260"/>
      <c r="CR80" s="260"/>
    </row>
    <row r="81" spans="1:96" ht="21">
      <c r="A81"/>
      <c r="B81"/>
      <c r="C81"/>
      <c r="D81"/>
      <c r="E81"/>
      <c r="F81"/>
      <c r="G81"/>
      <c r="H81"/>
      <c r="I81"/>
      <c r="J81"/>
      <c r="K81"/>
      <c r="L81"/>
      <c r="M81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  <c r="BA81" s="260"/>
      <c r="BB81" s="260"/>
      <c r="BC81" s="260"/>
      <c r="BD81" s="260"/>
      <c r="BE81" s="260"/>
      <c r="BF81" s="260"/>
      <c r="BG81" s="260"/>
      <c r="BH81" s="260"/>
      <c r="BI81" s="260"/>
      <c r="BJ81" s="260"/>
      <c r="BK81" s="260"/>
      <c r="BL81" s="260"/>
      <c r="BM81" s="260"/>
      <c r="BN81" s="260"/>
      <c r="BO81" s="260"/>
      <c r="BP81" s="260"/>
      <c r="BQ81" s="260"/>
      <c r="BR81" s="260"/>
      <c r="BS81" s="260"/>
      <c r="BT81" s="260"/>
      <c r="BU81" s="260"/>
      <c r="BV81" s="260"/>
      <c r="BW81" s="260"/>
      <c r="BX81" s="260"/>
      <c r="BY81" s="260"/>
      <c r="BZ81" s="260"/>
      <c r="CA81" s="260"/>
      <c r="CB81" s="260"/>
      <c r="CC81" s="260"/>
      <c r="CD81" s="260"/>
      <c r="CE81" s="260"/>
      <c r="CF81" s="260"/>
      <c r="CG81" s="260"/>
      <c r="CH81" s="260"/>
      <c r="CI81" s="260"/>
      <c r="CJ81" s="260"/>
      <c r="CK81" s="260"/>
      <c r="CL81" s="260"/>
      <c r="CM81" s="260"/>
      <c r="CN81" s="260"/>
      <c r="CO81" s="260"/>
      <c r="CP81" s="260"/>
      <c r="CQ81" s="260"/>
      <c r="CR81" s="260"/>
    </row>
    <row r="82" spans="1:96" ht="21">
      <c r="A82"/>
      <c r="B82"/>
      <c r="C82"/>
      <c r="D82"/>
      <c r="E82"/>
      <c r="F82"/>
      <c r="G82"/>
      <c r="H82"/>
      <c r="I82"/>
      <c r="J82"/>
      <c r="K82"/>
      <c r="L82"/>
      <c r="M82"/>
      <c r="N82" s="260"/>
      <c r="O82" s="260"/>
      <c r="P82" s="260"/>
      <c r="Q82" s="260"/>
      <c r="R82" s="260"/>
      <c r="S82" s="260"/>
      <c r="T82" s="260"/>
      <c r="U82" s="260"/>
      <c r="V82" s="260"/>
      <c r="W82" s="260"/>
      <c r="X82" s="260"/>
      <c r="Y82" s="260"/>
      <c r="Z82" s="260"/>
      <c r="AA82" s="260"/>
      <c r="AB82" s="260"/>
      <c r="AC82" s="260"/>
      <c r="AD82" s="260"/>
      <c r="AE82" s="260"/>
      <c r="AF82" s="260"/>
      <c r="AG82" s="260"/>
      <c r="AH82" s="260"/>
      <c r="AI82" s="260"/>
      <c r="AJ82" s="260"/>
      <c r="AK82" s="260"/>
      <c r="AL82" s="260"/>
      <c r="AM82" s="260"/>
      <c r="AN82" s="260"/>
      <c r="AO82" s="260"/>
      <c r="AP82" s="260"/>
      <c r="AQ82" s="260"/>
      <c r="AR82" s="260"/>
      <c r="AS82" s="260"/>
      <c r="AT82" s="260"/>
      <c r="AU82" s="260"/>
      <c r="AV82" s="260"/>
      <c r="AW82" s="260"/>
      <c r="AX82" s="260"/>
      <c r="AY82" s="260"/>
      <c r="AZ82" s="260"/>
      <c r="BA82" s="260"/>
      <c r="BB82" s="260"/>
      <c r="BC82" s="260"/>
      <c r="BD82" s="260"/>
      <c r="BE82" s="260"/>
      <c r="BF82" s="260"/>
      <c r="BG82" s="260"/>
      <c r="BH82" s="260"/>
      <c r="BI82" s="260"/>
      <c r="BJ82" s="260"/>
      <c r="BK82" s="260"/>
      <c r="BL82" s="260"/>
      <c r="BM82" s="260"/>
      <c r="BN82" s="260"/>
      <c r="BO82" s="260"/>
      <c r="BP82" s="260"/>
      <c r="BQ82" s="260"/>
      <c r="BR82" s="260"/>
      <c r="BS82" s="260"/>
      <c r="BT82" s="260"/>
      <c r="BU82" s="260"/>
      <c r="BV82" s="260"/>
      <c r="BW82" s="260"/>
      <c r="BX82" s="260"/>
      <c r="BY82" s="260"/>
      <c r="BZ82" s="260"/>
      <c r="CA82" s="260"/>
      <c r="CB82" s="260"/>
      <c r="CC82" s="260"/>
      <c r="CD82" s="260"/>
      <c r="CE82" s="260"/>
      <c r="CF82" s="260"/>
      <c r="CG82" s="260"/>
      <c r="CH82" s="260"/>
      <c r="CI82" s="260"/>
      <c r="CJ82" s="260"/>
      <c r="CK82" s="260"/>
      <c r="CL82" s="260"/>
      <c r="CM82" s="260"/>
      <c r="CN82" s="260"/>
      <c r="CO82" s="260"/>
      <c r="CP82" s="260"/>
      <c r="CQ82" s="260"/>
      <c r="CR82" s="260"/>
    </row>
    <row r="83" spans="1:96" ht="21">
      <c r="A83"/>
      <c r="B83"/>
      <c r="C83"/>
      <c r="D83"/>
      <c r="E83"/>
      <c r="F83"/>
      <c r="G83"/>
      <c r="H83"/>
      <c r="I83"/>
      <c r="J83"/>
      <c r="K83"/>
      <c r="L83"/>
      <c r="M83"/>
      <c r="N83" s="260"/>
      <c r="O83" s="260"/>
      <c r="P83" s="260"/>
      <c r="Q83" s="260"/>
      <c r="R83" s="260"/>
      <c r="S83" s="260"/>
      <c r="T83" s="260"/>
      <c r="U83" s="260"/>
      <c r="V83" s="260"/>
      <c r="W83" s="260"/>
      <c r="X83" s="260"/>
      <c r="Y83" s="260"/>
      <c r="Z83" s="260"/>
      <c r="AA83" s="260"/>
      <c r="AB83" s="260"/>
      <c r="AC83" s="260"/>
      <c r="AD83" s="260"/>
      <c r="AE83" s="260"/>
      <c r="AF83" s="260"/>
      <c r="AG83" s="260"/>
      <c r="AH83" s="260"/>
      <c r="AI83" s="260"/>
      <c r="AJ83" s="260"/>
      <c r="AK83" s="260"/>
      <c r="AL83" s="260"/>
      <c r="AM83" s="260"/>
      <c r="AN83" s="260"/>
      <c r="AO83" s="260"/>
      <c r="AP83" s="260"/>
      <c r="AQ83" s="260"/>
      <c r="AR83" s="260"/>
      <c r="AS83" s="260"/>
      <c r="AT83" s="260"/>
      <c r="AU83" s="260"/>
      <c r="AV83" s="260"/>
      <c r="AW83" s="260"/>
      <c r="AX83" s="260"/>
      <c r="AY83" s="260"/>
      <c r="AZ83" s="260"/>
      <c r="BA83" s="260"/>
      <c r="BB83" s="260"/>
      <c r="BC83" s="260"/>
      <c r="BD83" s="260"/>
      <c r="BE83" s="260"/>
      <c r="BF83" s="260"/>
      <c r="BG83" s="260"/>
      <c r="BH83" s="260"/>
      <c r="BI83" s="260"/>
      <c r="BJ83" s="260"/>
      <c r="BK83" s="260"/>
      <c r="BL83" s="260"/>
      <c r="BM83" s="260"/>
      <c r="BN83" s="260"/>
      <c r="BO83" s="260"/>
      <c r="BP83" s="260"/>
      <c r="BQ83" s="260"/>
      <c r="BR83" s="260"/>
      <c r="BS83" s="260"/>
      <c r="BT83" s="260"/>
      <c r="BU83" s="260"/>
      <c r="BV83" s="260"/>
      <c r="BW83" s="260"/>
      <c r="BX83" s="260"/>
      <c r="BY83" s="260"/>
      <c r="BZ83" s="260"/>
      <c r="CA83" s="260"/>
      <c r="CB83" s="260"/>
      <c r="CC83" s="260"/>
      <c r="CD83" s="260"/>
      <c r="CE83" s="260"/>
      <c r="CF83" s="260"/>
      <c r="CG83" s="260"/>
      <c r="CH83" s="260"/>
      <c r="CI83" s="260"/>
      <c r="CJ83" s="260"/>
      <c r="CK83" s="260"/>
      <c r="CL83" s="260"/>
      <c r="CM83" s="260"/>
      <c r="CN83" s="260"/>
      <c r="CO83" s="260"/>
      <c r="CP83" s="260"/>
      <c r="CQ83" s="260"/>
      <c r="CR83" s="260"/>
    </row>
    <row r="84" spans="1:96" ht="21">
      <c r="A84"/>
      <c r="B84"/>
      <c r="C84"/>
      <c r="D84"/>
      <c r="E84"/>
      <c r="F84"/>
      <c r="G84"/>
      <c r="H84"/>
      <c r="I84"/>
      <c r="J84"/>
      <c r="K84"/>
      <c r="L84"/>
      <c r="M84"/>
      <c r="N84" s="260"/>
      <c r="O84" s="260"/>
      <c r="P84" s="260"/>
      <c r="Q84" s="260"/>
      <c r="R84" s="260"/>
      <c r="S84" s="260"/>
      <c r="T84" s="260"/>
      <c r="U84" s="260"/>
      <c r="V84" s="260"/>
      <c r="W84" s="260"/>
      <c r="X84" s="260"/>
      <c r="Y84" s="260"/>
      <c r="Z84" s="260"/>
      <c r="AA84" s="260"/>
      <c r="AB84" s="260"/>
      <c r="AC84" s="260"/>
      <c r="AD84" s="260"/>
      <c r="AE84" s="260"/>
      <c r="AF84" s="260"/>
      <c r="AG84" s="260"/>
      <c r="AH84" s="260"/>
      <c r="AI84" s="260"/>
      <c r="AJ84" s="260"/>
      <c r="AK84" s="260"/>
      <c r="AL84" s="260"/>
      <c r="AM84" s="260"/>
      <c r="AN84" s="260"/>
      <c r="AO84" s="260"/>
      <c r="AP84" s="260"/>
      <c r="AQ84" s="260"/>
      <c r="AR84" s="260"/>
      <c r="AS84" s="260"/>
      <c r="AT84" s="260"/>
      <c r="AU84" s="260"/>
      <c r="AV84" s="260"/>
      <c r="AW84" s="260"/>
      <c r="AX84" s="260"/>
      <c r="AY84" s="260"/>
      <c r="AZ84" s="260"/>
      <c r="BA84" s="260"/>
      <c r="BB84" s="260"/>
      <c r="BC84" s="260"/>
      <c r="BD84" s="260"/>
      <c r="BE84" s="260"/>
      <c r="BF84" s="260"/>
      <c r="BG84" s="260"/>
      <c r="BH84" s="260"/>
      <c r="BI84" s="260"/>
      <c r="BJ84" s="260"/>
      <c r="BK84" s="260"/>
      <c r="BL84" s="260"/>
      <c r="BM84" s="260"/>
      <c r="BN84" s="260"/>
      <c r="BO84" s="260"/>
      <c r="BP84" s="260"/>
      <c r="BQ84" s="260"/>
      <c r="BR84" s="260"/>
      <c r="BS84" s="260"/>
      <c r="BT84" s="260"/>
      <c r="BU84" s="260"/>
      <c r="BV84" s="260"/>
      <c r="BW84" s="260"/>
      <c r="BX84" s="260"/>
      <c r="BY84" s="260"/>
      <c r="BZ84" s="260"/>
      <c r="CA84" s="260"/>
      <c r="CB84" s="260"/>
      <c r="CC84" s="260"/>
      <c r="CD84" s="260"/>
      <c r="CE84" s="260"/>
      <c r="CF84" s="260"/>
      <c r="CG84" s="260"/>
      <c r="CH84" s="260"/>
      <c r="CI84" s="260"/>
      <c r="CJ84" s="260"/>
      <c r="CK84" s="260"/>
      <c r="CL84" s="260"/>
      <c r="CM84" s="260"/>
      <c r="CN84" s="260"/>
      <c r="CO84" s="260"/>
      <c r="CP84" s="260"/>
      <c r="CQ84" s="260"/>
      <c r="CR84" s="260"/>
    </row>
    <row r="85" spans="1:96" ht="21">
      <c r="A85"/>
      <c r="B85"/>
      <c r="C85"/>
      <c r="D85"/>
      <c r="E85"/>
      <c r="F85"/>
      <c r="G85"/>
      <c r="H85"/>
      <c r="I85"/>
      <c r="J85"/>
      <c r="K85"/>
      <c r="L85"/>
      <c r="M85"/>
      <c r="N85" s="260"/>
      <c r="O85" s="260"/>
      <c r="P85" s="260"/>
      <c r="Q85" s="260"/>
      <c r="R85" s="260"/>
      <c r="S85" s="260"/>
      <c r="T85" s="260"/>
      <c r="U85" s="260"/>
      <c r="V85" s="260"/>
      <c r="W85" s="260"/>
      <c r="X85" s="260"/>
      <c r="Y85" s="260"/>
      <c r="Z85" s="260"/>
      <c r="AA85" s="260"/>
      <c r="AB85" s="260"/>
      <c r="AC85" s="260"/>
      <c r="AD85" s="260"/>
      <c r="AE85" s="260"/>
      <c r="AF85" s="260"/>
      <c r="AG85" s="260"/>
      <c r="AH85" s="260"/>
      <c r="AI85" s="260"/>
      <c r="AJ85" s="260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  <c r="BA85" s="260"/>
      <c r="BB85" s="260"/>
      <c r="BC85" s="260"/>
      <c r="BD85" s="260"/>
      <c r="BE85" s="260"/>
      <c r="BF85" s="260"/>
      <c r="BG85" s="260"/>
      <c r="BH85" s="260"/>
      <c r="BI85" s="260"/>
      <c r="BJ85" s="260"/>
      <c r="BK85" s="260"/>
      <c r="BL85" s="260"/>
      <c r="BM85" s="260"/>
      <c r="BN85" s="260"/>
      <c r="BO85" s="260"/>
      <c r="BP85" s="260"/>
      <c r="BQ85" s="260"/>
      <c r="BR85" s="260"/>
      <c r="BS85" s="260"/>
      <c r="BT85" s="260"/>
      <c r="BU85" s="260"/>
      <c r="BV85" s="260"/>
      <c r="BW85" s="260"/>
      <c r="BX85" s="260"/>
      <c r="BY85" s="260"/>
      <c r="BZ85" s="260"/>
      <c r="CA85" s="260"/>
      <c r="CB85" s="260"/>
      <c r="CC85" s="260"/>
      <c r="CD85" s="260"/>
      <c r="CE85" s="260"/>
      <c r="CF85" s="260"/>
      <c r="CG85" s="260"/>
      <c r="CH85" s="260"/>
      <c r="CI85" s="260"/>
      <c r="CJ85" s="260"/>
      <c r="CK85" s="260"/>
      <c r="CL85" s="260"/>
      <c r="CM85" s="260"/>
      <c r="CN85" s="260"/>
      <c r="CO85" s="260"/>
      <c r="CP85" s="260"/>
      <c r="CQ85" s="260"/>
      <c r="CR85" s="260"/>
    </row>
    <row r="86" spans="1:96" ht="21">
      <c r="A86"/>
      <c r="B86"/>
      <c r="C86"/>
      <c r="D86"/>
      <c r="E86"/>
      <c r="F86"/>
      <c r="G86"/>
      <c r="H86"/>
      <c r="I86"/>
      <c r="J86"/>
      <c r="K86"/>
      <c r="L86"/>
      <c r="M86"/>
      <c r="N86" s="260"/>
      <c r="O86" s="260"/>
      <c r="P86" s="260"/>
      <c r="Q86" s="260"/>
      <c r="R86" s="260"/>
      <c r="S86" s="260"/>
      <c r="T86" s="260"/>
      <c r="U86" s="260"/>
      <c r="V86" s="260"/>
      <c r="W86" s="260"/>
      <c r="X86" s="260"/>
      <c r="Y86" s="260"/>
      <c r="Z86" s="260"/>
      <c r="AA86" s="260"/>
      <c r="AB86" s="260"/>
      <c r="AC86" s="260"/>
      <c r="AD86" s="260"/>
      <c r="AE86" s="260"/>
      <c r="AF86" s="260"/>
      <c r="AG86" s="260"/>
      <c r="AH86" s="260"/>
      <c r="AI86" s="260"/>
      <c r="AJ86" s="260"/>
      <c r="AK86" s="260"/>
      <c r="AL86" s="260"/>
      <c r="AM86" s="260"/>
      <c r="AN86" s="260"/>
      <c r="AO86" s="260"/>
      <c r="AP86" s="260"/>
      <c r="AQ86" s="260"/>
      <c r="AR86" s="260"/>
      <c r="AS86" s="260"/>
      <c r="AT86" s="260"/>
      <c r="AU86" s="260"/>
      <c r="AV86" s="260"/>
      <c r="AW86" s="260"/>
      <c r="AX86" s="260"/>
      <c r="AY86" s="260"/>
      <c r="AZ86" s="260"/>
      <c r="BA86" s="260"/>
      <c r="BB86" s="260"/>
      <c r="BC86" s="260"/>
      <c r="BD86" s="260"/>
      <c r="BE86" s="260"/>
      <c r="BF86" s="260"/>
      <c r="BG86" s="260"/>
      <c r="BH86" s="260"/>
      <c r="BI86" s="260"/>
      <c r="BJ86" s="260"/>
      <c r="BK86" s="260"/>
      <c r="BL86" s="260"/>
      <c r="BM86" s="260"/>
      <c r="BN86" s="260"/>
      <c r="BO86" s="260"/>
      <c r="BP86" s="260"/>
      <c r="BQ86" s="260"/>
      <c r="BR86" s="260"/>
      <c r="BS86" s="260"/>
      <c r="BT86" s="260"/>
      <c r="BU86" s="260"/>
      <c r="BV86" s="260"/>
      <c r="BW86" s="260"/>
      <c r="BX86" s="260"/>
      <c r="BY86" s="260"/>
      <c r="BZ86" s="260"/>
      <c r="CA86" s="260"/>
      <c r="CB86" s="260"/>
      <c r="CC86" s="260"/>
      <c r="CD86" s="260"/>
      <c r="CE86" s="260"/>
      <c r="CF86" s="260"/>
      <c r="CG86" s="260"/>
      <c r="CH86" s="260"/>
      <c r="CI86" s="260"/>
      <c r="CJ86" s="260"/>
      <c r="CK86" s="260"/>
      <c r="CL86" s="260"/>
      <c r="CM86" s="260"/>
      <c r="CN86" s="260"/>
      <c r="CO86" s="260"/>
      <c r="CP86" s="260"/>
      <c r="CQ86" s="260"/>
      <c r="CR86" s="260"/>
    </row>
    <row r="87" spans="1:96" ht="21">
      <c r="A87"/>
      <c r="B87"/>
      <c r="C87"/>
      <c r="D87"/>
      <c r="E87"/>
      <c r="F87"/>
      <c r="G87"/>
      <c r="H87"/>
      <c r="I87"/>
      <c r="J87"/>
      <c r="K87"/>
      <c r="L87"/>
      <c r="M87"/>
      <c r="N87" s="260"/>
      <c r="O87" s="260"/>
      <c r="P87" s="260"/>
      <c r="Q87" s="260"/>
      <c r="R87" s="260"/>
      <c r="S87" s="260"/>
      <c r="T87" s="260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260"/>
      <c r="AM87" s="260"/>
      <c r="AN87" s="260"/>
      <c r="AO87" s="260"/>
      <c r="AP87" s="260"/>
      <c r="AQ87" s="260"/>
      <c r="AR87" s="260"/>
      <c r="AS87" s="260"/>
      <c r="AT87" s="260"/>
      <c r="AU87" s="260"/>
      <c r="AV87" s="260"/>
      <c r="AW87" s="260"/>
      <c r="AX87" s="260"/>
      <c r="AY87" s="260"/>
      <c r="AZ87" s="260"/>
      <c r="BA87" s="260"/>
      <c r="BB87" s="260"/>
      <c r="BC87" s="260"/>
      <c r="BD87" s="260"/>
      <c r="BE87" s="260"/>
      <c r="BF87" s="260"/>
      <c r="BG87" s="260"/>
      <c r="BH87" s="260"/>
      <c r="BI87" s="260"/>
      <c r="BJ87" s="260"/>
      <c r="BK87" s="260"/>
      <c r="BL87" s="260"/>
      <c r="BM87" s="260"/>
      <c r="BN87" s="260"/>
      <c r="BO87" s="260"/>
      <c r="BP87" s="260"/>
      <c r="BQ87" s="260"/>
      <c r="BR87" s="260"/>
      <c r="BS87" s="260"/>
      <c r="BT87" s="260"/>
      <c r="BU87" s="260"/>
      <c r="BV87" s="260"/>
      <c r="BW87" s="260"/>
      <c r="BX87" s="260"/>
      <c r="BY87" s="260"/>
      <c r="BZ87" s="260"/>
      <c r="CA87" s="260"/>
      <c r="CB87" s="260"/>
      <c r="CC87" s="260"/>
      <c r="CD87" s="260"/>
      <c r="CE87" s="260"/>
      <c r="CF87" s="260"/>
      <c r="CG87" s="260"/>
      <c r="CH87" s="260"/>
      <c r="CI87" s="260"/>
      <c r="CJ87" s="260"/>
      <c r="CK87" s="260"/>
      <c r="CL87" s="260"/>
      <c r="CM87" s="260"/>
      <c r="CN87" s="260"/>
      <c r="CO87" s="260"/>
      <c r="CP87" s="260"/>
      <c r="CQ87" s="260"/>
      <c r="CR87" s="260"/>
    </row>
    <row r="88" spans="1:96" ht="21">
      <c r="A88"/>
      <c r="B88"/>
      <c r="C88"/>
      <c r="D88"/>
      <c r="E88"/>
      <c r="F88"/>
      <c r="G88"/>
      <c r="H88"/>
      <c r="I88"/>
      <c r="J88"/>
      <c r="K88"/>
      <c r="L88"/>
      <c r="M88"/>
      <c r="N88" s="260"/>
      <c r="O88" s="260"/>
      <c r="P88" s="260"/>
      <c r="Q88" s="260"/>
      <c r="R88" s="260"/>
      <c r="S88" s="260"/>
      <c r="T88" s="260"/>
      <c r="U88" s="260"/>
      <c r="V88" s="260"/>
      <c r="W88" s="260"/>
      <c r="X88" s="260"/>
      <c r="Y88" s="260"/>
      <c r="Z88" s="260"/>
      <c r="AA88" s="260"/>
      <c r="AB88" s="260"/>
      <c r="AC88" s="260"/>
      <c r="AD88" s="260"/>
      <c r="AE88" s="260"/>
      <c r="AF88" s="260"/>
      <c r="AG88" s="260"/>
      <c r="AH88" s="260"/>
      <c r="AI88" s="260"/>
      <c r="AJ88" s="260"/>
      <c r="AK88" s="260"/>
      <c r="AL88" s="260"/>
      <c r="AM88" s="260"/>
      <c r="AN88" s="260"/>
      <c r="AO88" s="260"/>
      <c r="AP88" s="260"/>
      <c r="AQ88" s="260"/>
      <c r="AR88" s="260"/>
      <c r="AS88" s="260"/>
      <c r="AT88" s="260"/>
      <c r="AU88" s="260"/>
      <c r="AV88" s="260"/>
      <c r="AW88" s="260"/>
      <c r="AX88" s="260"/>
      <c r="AY88" s="260"/>
      <c r="AZ88" s="260"/>
      <c r="BA88" s="260"/>
      <c r="BB88" s="260"/>
      <c r="BC88" s="260"/>
      <c r="BD88" s="260"/>
      <c r="BE88" s="260"/>
      <c r="BF88" s="260"/>
      <c r="BG88" s="260"/>
      <c r="BH88" s="260"/>
      <c r="BI88" s="260"/>
      <c r="BJ88" s="260"/>
      <c r="BK88" s="260"/>
      <c r="BL88" s="260"/>
      <c r="BM88" s="260"/>
      <c r="BN88" s="260"/>
      <c r="BO88" s="260"/>
      <c r="BP88" s="260"/>
      <c r="BQ88" s="260"/>
      <c r="BR88" s="260"/>
      <c r="BS88" s="260"/>
      <c r="BT88" s="260"/>
      <c r="BU88" s="260"/>
      <c r="BV88" s="260"/>
      <c r="BW88" s="260"/>
      <c r="BX88" s="260"/>
      <c r="BY88" s="260"/>
      <c r="BZ88" s="260"/>
      <c r="CA88" s="260"/>
      <c r="CB88" s="260"/>
      <c r="CC88" s="260"/>
      <c r="CD88" s="260"/>
      <c r="CE88" s="260"/>
      <c r="CF88" s="260"/>
      <c r="CG88" s="260"/>
      <c r="CH88" s="260"/>
      <c r="CI88" s="260"/>
      <c r="CJ88" s="260"/>
      <c r="CK88" s="260"/>
      <c r="CL88" s="260"/>
      <c r="CM88" s="260"/>
      <c r="CN88" s="260"/>
      <c r="CO88" s="260"/>
      <c r="CP88" s="260"/>
      <c r="CQ88" s="260"/>
      <c r="CR88" s="260"/>
    </row>
    <row r="89" spans="1:96" ht="21">
      <c r="A89"/>
      <c r="B89"/>
      <c r="C89"/>
      <c r="D89"/>
      <c r="E89"/>
      <c r="F89"/>
      <c r="G89"/>
      <c r="H89"/>
      <c r="I89"/>
      <c r="J89"/>
      <c r="K89"/>
      <c r="L89"/>
      <c r="M89"/>
      <c r="N89" s="260"/>
      <c r="O89" s="260"/>
      <c r="P89" s="260"/>
      <c r="Q89" s="260"/>
      <c r="R89" s="260"/>
      <c r="S89" s="260"/>
      <c r="T89" s="260"/>
      <c r="U89" s="260"/>
      <c r="V89" s="260"/>
      <c r="W89" s="260"/>
      <c r="X89" s="260"/>
      <c r="Y89" s="260"/>
      <c r="Z89" s="260"/>
      <c r="AA89" s="260"/>
      <c r="AB89" s="260"/>
      <c r="AC89" s="260"/>
      <c r="AD89" s="260"/>
      <c r="AE89" s="260"/>
      <c r="AF89" s="260"/>
      <c r="AG89" s="260"/>
      <c r="AH89" s="260"/>
      <c r="AI89" s="260"/>
      <c r="AJ89" s="260"/>
      <c r="AK89" s="260"/>
      <c r="AL89" s="260"/>
      <c r="AM89" s="260"/>
      <c r="AN89" s="260"/>
      <c r="AO89" s="260"/>
      <c r="AP89" s="260"/>
      <c r="AQ89" s="260"/>
      <c r="AR89" s="260"/>
      <c r="AS89" s="260"/>
      <c r="AT89" s="260"/>
      <c r="AU89" s="260"/>
      <c r="AV89" s="260"/>
      <c r="AW89" s="260"/>
      <c r="AX89" s="260"/>
      <c r="AY89" s="260"/>
      <c r="AZ89" s="260"/>
      <c r="BA89" s="260"/>
      <c r="BB89" s="260"/>
      <c r="BC89" s="260"/>
      <c r="BD89" s="260"/>
      <c r="BE89" s="260"/>
      <c r="BF89" s="260"/>
      <c r="BG89" s="260"/>
      <c r="BH89" s="260"/>
      <c r="BI89" s="260"/>
      <c r="BJ89" s="260"/>
      <c r="BK89" s="260"/>
      <c r="BL89" s="260"/>
      <c r="BM89" s="260"/>
      <c r="BN89" s="260"/>
      <c r="BO89" s="260"/>
      <c r="BP89" s="260"/>
      <c r="BQ89" s="260"/>
      <c r="BR89" s="260"/>
      <c r="BS89" s="260"/>
      <c r="BT89" s="260"/>
      <c r="BU89" s="260"/>
      <c r="BV89" s="260"/>
      <c r="BW89" s="260"/>
      <c r="BX89" s="260"/>
      <c r="BY89" s="260"/>
      <c r="BZ89" s="260"/>
      <c r="CA89" s="260"/>
      <c r="CB89" s="260"/>
      <c r="CC89" s="260"/>
      <c r="CD89" s="260"/>
      <c r="CE89" s="260"/>
      <c r="CF89" s="260"/>
      <c r="CG89" s="260"/>
      <c r="CH89" s="260"/>
      <c r="CI89" s="260"/>
      <c r="CJ89" s="260"/>
      <c r="CK89" s="260"/>
      <c r="CL89" s="260"/>
      <c r="CM89" s="260"/>
      <c r="CN89" s="260"/>
      <c r="CO89" s="260"/>
      <c r="CP89" s="260"/>
      <c r="CQ89" s="260"/>
      <c r="CR89" s="260"/>
    </row>
    <row r="90" spans="1:96" ht="21">
      <c r="A90"/>
      <c r="B90"/>
      <c r="C90"/>
      <c r="D90"/>
      <c r="E90"/>
      <c r="F90"/>
      <c r="G90"/>
      <c r="H90"/>
      <c r="I90"/>
      <c r="J90"/>
      <c r="K90"/>
      <c r="L90"/>
      <c r="M90"/>
      <c r="N90" s="260"/>
      <c r="O90" s="260"/>
      <c r="P90" s="260"/>
      <c r="Q90" s="260"/>
      <c r="R90" s="260"/>
      <c r="S90" s="260"/>
      <c r="T90" s="260"/>
      <c r="U90" s="260"/>
      <c r="V90" s="260"/>
      <c r="W90" s="260"/>
      <c r="X90" s="260"/>
      <c r="Y90" s="260"/>
      <c r="Z90" s="260"/>
      <c r="AA90" s="260"/>
      <c r="AB90" s="260"/>
      <c r="AC90" s="260"/>
      <c r="AD90" s="260"/>
      <c r="AE90" s="260"/>
      <c r="AF90" s="260"/>
      <c r="AG90" s="260"/>
      <c r="AH90" s="260"/>
      <c r="AI90" s="260"/>
      <c r="AJ90" s="260"/>
      <c r="AK90" s="260"/>
      <c r="AL90" s="260"/>
      <c r="AM90" s="260"/>
      <c r="AN90" s="260"/>
      <c r="AO90" s="260"/>
      <c r="AP90" s="260"/>
      <c r="AQ90" s="260"/>
      <c r="AR90" s="260"/>
      <c r="AS90" s="260"/>
      <c r="AT90" s="260"/>
      <c r="AU90" s="260"/>
      <c r="AV90" s="260"/>
      <c r="AW90" s="260"/>
      <c r="AX90" s="260"/>
      <c r="AY90" s="260"/>
      <c r="AZ90" s="260"/>
      <c r="BA90" s="260"/>
      <c r="BB90" s="260"/>
      <c r="BC90" s="260"/>
      <c r="BD90" s="260"/>
      <c r="BE90" s="260"/>
      <c r="BF90" s="260"/>
      <c r="BG90" s="260"/>
      <c r="BH90" s="260"/>
      <c r="BI90" s="260"/>
      <c r="BJ90" s="260"/>
      <c r="BK90" s="260"/>
      <c r="BL90" s="260"/>
      <c r="BM90" s="260"/>
      <c r="BN90" s="260"/>
      <c r="BO90" s="260"/>
      <c r="BP90" s="260"/>
      <c r="BQ90" s="260"/>
      <c r="BR90" s="260"/>
      <c r="BS90" s="260"/>
      <c r="BT90" s="260"/>
      <c r="BU90" s="260"/>
      <c r="BV90" s="260"/>
      <c r="BW90" s="260"/>
      <c r="BX90" s="260"/>
      <c r="BY90" s="260"/>
      <c r="BZ90" s="260"/>
      <c r="CA90" s="260"/>
      <c r="CB90" s="260"/>
      <c r="CC90" s="260"/>
      <c r="CD90" s="260"/>
      <c r="CE90" s="260"/>
      <c r="CF90" s="260"/>
      <c r="CG90" s="260"/>
      <c r="CH90" s="260"/>
      <c r="CI90" s="260"/>
      <c r="CJ90" s="260"/>
      <c r="CK90" s="260"/>
      <c r="CL90" s="260"/>
      <c r="CM90" s="260"/>
      <c r="CN90" s="260"/>
      <c r="CO90" s="260"/>
      <c r="CP90" s="260"/>
      <c r="CQ90" s="260"/>
      <c r="CR90" s="260"/>
    </row>
    <row r="91" spans="1:96" ht="21">
      <c r="A91"/>
      <c r="B91"/>
      <c r="C91"/>
      <c r="D91"/>
      <c r="E91"/>
      <c r="F91"/>
      <c r="G91"/>
      <c r="H91"/>
      <c r="I91"/>
      <c r="J91"/>
      <c r="K91"/>
      <c r="L91"/>
      <c r="M91"/>
      <c r="N91" s="260"/>
      <c r="O91" s="260"/>
      <c r="P91" s="260"/>
      <c r="Q91" s="260"/>
      <c r="R91" s="260"/>
      <c r="S91" s="260"/>
      <c r="T91" s="260"/>
      <c r="U91" s="260"/>
      <c r="V91" s="260"/>
      <c r="W91" s="260"/>
      <c r="X91" s="260"/>
      <c r="Y91" s="260"/>
      <c r="Z91" s="260"/>
      <c r="AA91" s="260"/>
      <c r="AB91" s="260"/>
      <c r="AC91" s="260"/>
      <c r="AD91" s="260"/>
      <c r="AE91" s="260"/>
      <c r="AF91" s="260"/>
      <c r="AG91" s="260"/>
      <c r="AH91" s="260"/>
      <c r="AI91" s="260"/>
      <c r="AJ91" s="260"/>
      <c r="AK91" s="260"/>
      <c r="AL91" s="260"/>
      <c r="AM91" s="260"/>
      <c r="AN91" s="260"/>
      <c r="AO91" s="260"/>
      <c r="AP91" s="260"/>
      <c r="AQ91" s="260"/>
      <c r="AR91" s="260"/>
      <c r="AS91" s="260"/>
      <c r="AT91" s="260"/>
      <c r="AU91" s="260"/>
      <c r="AV91" s="260"/>
      <c r="AW91" s="260"/>
      <c r="AX91" s="260"/>
      <c r="AY91" s="260"/>
      <c r="AZ91" s="260"/>
      <c r="BA91" s="260"/>
      <c r="BB91" s="260"/>
      <c r="BC91" s="260"/>
      <c r="BD91" s="260"/>
      <c r="BE91" s="260"/>
      <c r="BF91" s="260"/>
      <c r="BG91" s="260"/>
      <c r="BH91" s="260"/>
      <c r="BI91" s="260"/>
      <c r="BJ91" s="260"/>
      <c r="BK91" s="260"/>
      <c r="BL91" s="260"/>
      <c r="BM91" s="260"/>
      <c r="BN91" s="260"/>
      <c r="BO91" s="260"/>
      <c r="BP91" s="260"/>
      <c r="BQ91" s="260"/>
      <c r="BR91" s="260"/>
      <c r="BS91" s="260"/>
      <c r="BT91" s="260"/>
      <c r="BU91" s="260"/>
      <c r="BV91" s="260"/>
      <c r="BW91" s="260"/>
      <c r="BX91" s="260"/>
      <c r="BY91" s="260"/>
      <c r="BZ91" s="260"/>
      <c r="CA91" s="260"/>
      <c r="CB91" s="260"/>
      <c r="CC91" s="260"/>
      <c r="CD91" s="260"/>
      <c r="CE91" s="260"/>
      <c r="CF91" s="260"/>
      <c r="CG91" s="260"/>
      <c r="CH91" s="260"/>
      <c r="CI91" s="260"/>
      <c r="CJ91" s="260"/>
      <c r="CK91" s="260"/>
      <c r="CL91" s="260"/>
      <c r="CM91" s="260"/>
      <c r="CN91" s="260"/>
      <c r="CO91" s="260"/>
      <c r="CP91" s="260"/>
      <c r="CQ91" s="260"/>
      <c r="CR91" s="260"/>
    </row>
    <row r="92" spans="1:96" ht="21">
      <c r="A92"/>
      <c r="B92"/>
      <c r="C92"/>
      <c r="D92"/>
      <c r="E92"/>
      <c r="F92"/>
      <c r="G92"/>
      <c r="H92"/>
      <c r="I92"/>
      <c r="J92"/>
      <c r="K92"/>
      <c r="L92"/>
      <c r="M92"/>
      <c r="N92" s="260"/>
      <c r="O92" s="260"/>
      <c r="P92" s="260"/>
      <c r="Q92" s="260"/>
      <c r="R92" s="260"/>
      <c r="S92" s="260"/>
      <c r="T92" s="260"/>
      <c r="U92" s="260"/>
      <c r="V92" s="260"/>
      <c r="W92" s="260"/>
      <c r="X92" s="260"/>
      <c r="Y92" s="260"/>
      <c r="Z92" s="260"/>
      <c r="AA92" s="260"/>
      <c r="AB92" s="260"/>
      <c r="AC92" s="260"/>
      <c r="AD92" s="260"/>
      <c r="AE92" s="260"/>
      <c r="AF92" s="260"/>
      <c r="AG92" s="260"/>
      <c r="AH92" s="260"/>
      <c r="AI92" s="260"/>
      <c r="AJ92" s="260"/>
      <c r="AK92" s="260"/>
      <c r="AL92" s="260"/>
      <c r="AM92" s="260"/>
      <c r="AN92" s="260"/>
      <c r="AO92" s="260"/>
      <c r="AP92" s="260"/>
      <c r="AQ92" s="260"/>
      <c r="AR92" s="260"/>
      <c r="AS92" s="260"/>
      <c r="AT92" s="260"/>
      <c r="AU92" s="260"/>
      <c r="AV92" s="260"/>
      <c r="AW92" s="260"/>
      <c r="AX92" s="260"/>
      <c r="AY92" s="260"/>
      <c r="AZ92" s="260"/>
      <c r="BA92" s="260"/>
      <c r="BB92" s="260"/>
      <c r="BC92" s="260"/>
      <c r="BD92" s="260"/>
      <c r="BE92" s="260"/>
      <c r="BF92" s="260"/>
      <c r="BG92" s="260"/>
      <c r="BH92" s="260"/>
      <c r="BI92" s="260"/>
      <c r="BJ92" s="260"/>
      <c r="BK92" s="260"/>
      <c r="BL92" s="260"/>
      <c r="BM92" s="260"/>
      <c r="BN92" s="260"/>
      <c r="BO92" s="260"/>
      <c r="BP92" s="260"/>
      <c r="BQ92" s="260"/>
      <c r="BR92" s="260"/>
      <c r="BS92" s="260"/>
      <c r="BT92" s="260"/>
      <c r="BU92" s="260"/>
      <c r="BV92" s="260"/>
      <c r="BW92" s="260"/>
      <c r="BX92" s="260"/>
      <c r="BY92" s="260"/>
      <c r="BZ92" s="260"/>
      <c r="CA92" s="260"/>
      <c r="CB92" s="260"/>
      <c r="CC92" s="260"/>
      <c r="CD92" s="260"/>
      <c r="CE92" s="260"/>
      <c r="CF92" s="260"/>
      <c r="CG92" s="260"/>
      <c r="CH92" s="260"/>
      <c r="CI92" s="260"/>
      <c r="CJ92" s="260"/>
      <c r="CK92" s="260"/>
      <c r="CL92" s="260"/>
      <c r="CM92" s="260"/>
      <c r="CN92" s="260"/>
      <c r="CO92" s="260"/>
      <c r="CP92" s="260"/>
      <c r="CQ92" s="260"/>
      <c r="CR92" s="260"/>
    </row>
    <row r="93" spans="1:96" ht="21">
      <c r="A93"/>
      <c r="B93"/>
      <c r="C93"/>
      <c r="D93"/>
      <c r="E93"/>
      <c r="F93"/>
      <c r="G93"/>
      <c r="H93"/>
      <c r="I93"/>
      <c r="J93"/>
      <c r="K93"/>
      <c r="L93"/>
      <c r="M93"/>
      <c r="N93" s="260"/>
      <c r="O93" s="260"/>
      <c r="P93" s="260"/>
      <c r="Q93" s="260"/>
      <c r="R93" s="260"/>
      <c r="S93" s="260"/>
      <c r="T93" s="260"/>
      <c r="U93" s="260"/>
      <c r="V93" s="260"/>
      <c r="W93" s="260"/>
      <c r="X93" s="260"/>
      <c r="Y93" s="260"/>
      <c r="Z93" s="260"/>
      <c r="AA93" s="260"/>
      <c r="AB93" s="260"/>
      <c r="AC93" s="260"/>
      <c r="AD93" s="260"/>
      <c r="AE93" s="260"/>
      <c r="AF93" s="260"/>
      <c r="AG93" s="260"/>
      <c r="AH93" s="260"/>
      <c r="AI93" s="260"/>
      <c r="AJ93" s="260"/>
      <c r="AK93" s="260"/>
      <c r="AL93" s="260"/>
      <c r="AM93" s="260"/>
      <c r="AN93" s="260"/>
      <c r="AO93" s="260"/>
      <c r="AP93" s="260"/>
      <c r="AQ93" s="260"/>
      <c r="AR93" s="260"/>
      <c r="AS93" s="260"/>
      <c r="AT93" s="260"/>
      <c r="AU93" s="260"/>
      <c r="AV93" s="260"/>
      <c r="AW93" s="260"/>
      <c r="AX93" s="260"/>
      <c r="AY93" s="260"/>
      <c r="AZ93" s="260"/>
      <c r="BA93" s="260"/>
      <c r="BB93" s="260"/>
      <c r="BC93" s="260"/>
      <c r="BD93" s="260"/>
      <c r="BE93" s="260"/>
      <c r="BF93" s="260"/>
      <c r="BG93" s="260"/>
      <c r="BH93" s="260"/>
      <c r="BI93" s="260"/>
      <c r="BJ93" s="260"/>
      <c r="BK93" s="260"/>
      <c r="BL93" s="260"/>
      <c r="BM93" s="260"/>
      <c r="BN93" s="260"/>
      <c r="BO93" s="260"/>
      <c r="BP93" s="260"/>
      <c r="BQ93" s="260"/>
      <c r="BR93" s="260"/>
      <c r="BS93" s="260"/>
      <c r="BT93" s="260"/>
      <c r="BU93" s="260"/>
      <c r="BV93" s="260"/>
      <c r="BW93" s="260"/>
      <c r="BX93" s="260"/>
      <c r="BY93" s="260"/>
      <c r="BZ93" s="260"/>
      <c r="CA93" s="260"/>
      <c r="CB93" s="260"/>
      <c r="CC93" s="260"/>
      <c r="CD93" s="260"/>
      <c r="CE93" s="260"/>
      <c r="CF93" s="260"/>
      <c r="CG93" s="260"/>
      <c r="CH93" s="260"/>
      <c r="CI93" s="260"/>
      <c r="CJ93" s="260"/>
      <c r="CK93" s="260"/>
      <c r="CL93" s="260"/>
      <c r="CM93" s="260"/>
      <c r="CN93" s="260"/>
      <c r="CO93" s="260"/>
      <c r="CP93" s="260"/>
      <c r="CQ93" s="260"/>
      <c r="CR93" s="260"/>
    </row>
    <row r="94" spans="1:96" ht="21">
      <c r="A94"/>
      <c r="B94"/>
      <c r="C94"/>
      <c r="D94"/>
      <c r="E94"/>
      <c r="F94"/>
      <c r="G94"/>
      <c r="H94"/>
      <c r="I94"/>
      <c r="J94"/>
      <c r="K94"/>
      <c r="L94"/>
      <c r="M94"/>
      <c r="N94" s="260"/>
      <c r="O94" s="260"/>
      <c r="P94" s="260"/>
      <c r="Q94" s="260"/>
      <c r="R94" s="260"/>
      <c r="S94" s="260"/>
      <c r="T94" s="260"/>
      <c r="U94" s="260"/>
      <c r="V94" s="260"/>
      <c r="W94" s="260"/>
      <c r="X94" s="260"/>
      <c r="Y94" s="260"/>
      <c r="Z94" s="260"/>
      <c r="AA94" s="260"/>
      <c r="AB94" s="260"/>
      <c r="AC94" s="260"/>
      <c r="AD94" s="260"/>
      <c r="AE94" s="260"/>
      <c r="AF94" s="260"/>
      <c r="AG94" s="260"/>
      <c r="AH94" s="260"/>
      <c r="AI94" s="260"/>
      <c r="AJ94" s="260"/>
      <c r="AK94" s="260"/>
      <c r="AL94" s="260"/>
      <c r="AM94" s="260"/>
      <c r="AN94" s="260"/>
      <c r="AO94" s="260"/>
      <c r="AP94" s="260"/>
      <c r="AQ94" s="260"/>
      <c r="AR94" s="260"/>
      <c r="AS94" s="260"/>
      <c r="AT94" s="260"/>
      <c r="AU94" s="260"/>
      <c r="AV94" s="260"/>
      <c r="AW94" s="260"/>
      <c r="AX94" s="260"/>
      <c r="AY94" s="260"/>
      <c r="AZ94" s="260"/>
      <c r="BA94" s="260"/>
      <c r="BB94" s="260"/>
      <c r="BC94" s="260"/>
      <c r="BD94" s="260"/>
      <c r="BE94" s="260"/>
      <c r="BF94" s="260"/>
      <c r="BG94" s="260"/>
      <c r="BH94" s="260"/>
      <c r="BI94" s="260"/>
      <c r="BJ94" s="260"/>
      <c r="BK94" s="260"/>
      <c r="BL94" s="260"/>
      <c r="BM94" s="260"/>
      <c r="BN94" s="260"/>
      <c r="BO94" s="260"/>
      <c r="BP94" s="260"/>
      <c r="BQ94" s="260"/>
      <c r="BR94" s="260"/>
      <c r="BS94" s="260"/>
      <c r="BT94" s="260"/>
      <c r="BU94" s="260"/>
      <c r="BV94" s="260"/>
      <c r="BW94" s="260"/>
      <c r="BX94" s="260"/>
      <c r="BY94" s="260"/>
      <c r="BZ94" s="260"/>
      <c r="CA94" s="260"/>
      <c r="CB94" s="260"/>
      <c r="CC94" s="260"/>
      <c r="CD94" s="260"/>
      <c r="CE94" s="260"/>
      <c r="CF94" s="260"/>
      <c r="CG94" s="260"/>
      <c r="CH94" s="260"/>
      <c r="CI94" s="260"/>
      <c r="CJ94" s="260"/>
      <c r="CK94" s="260"/>
      <c r="CL94" s="260"/>
      <c r="CM94" s="260"/>
      <c r="CN94" s="260"/>
      <c r="CO94" s="260"/>
      <c r="CP94" s="260"/>
      <c r="CQ94" s="260"/>
      <c r="CR94" s="260"/>
    </row>
    <row r="95" spans="1:96" ht="21">
      <c r="A95"/>
      <c r="B95"/>
      <c r="C95"/>
      <c r="D95"/>
      <c r="E95"/>
      <c r="F95"/>
      <c r="G95"/>
      <c r="H95"/>
      <c r="I95"/>
      <c r="J95"/>
      <c r="K95"/>
      <c r="L95"/>
      <c r="M95"/>
      <c r="N95" s="260"/>
      <c r="O95" s="260"/>
      <c r="P95" s="260"/>
      <c r="Q95" s="260"/>
      <c r="R95" s="260"/>
      <c r="S95" s="260"/>
      <c r="T95" s="260"/>
      <c r="U95" s="260"/>
      <c r="V95" s="260"/>
      <c r="W95" s="260"/>
      <c r="X95" s="260"/>
      <c r="Y95" s="260"/>
      <c r="Z95" s="260"/>
      <c r="AA95" s="260"/>
      <c r="AB95" s="260"/>
      <c r="AC95" s="260"/>
      <c r="AD95" s="260"/>
      <c r="AE95" s="260"/>
      <c r="AF95" s="260"/>
      <c r="AG95" s="260"/>
      <c r="AH95" s="260"/>
      <c r="AI95" s="260"/>
      <c r="AJ95" s="260"/>
      <c r="AK95" s="260"/>
      <c r="AL95" s="260"/>
      <c r="AM95" s="260"/>
      <c r="AN95" s="260"/>
      <c r="AO95" s="260"/>
      <c r="AP95" s="260"/>
      <c r="AQ95" s="260"/>
      <c r="AR95" s="260"/>
      <c r="AS95" s="260"/>
      <c r="AT95" s="260"/>
      <c r="AU95" s="260"/>
      <c r="AV95" s="260"/>
      <c r="AW95" s="260"/>
      <c r="AX95" s="260"/>
      <c r="AY95" s="260"/>
      <c r="AZ95" s="260"/>
      <c r="BA95" s="260"/>
      <c r="BB95" s="260"/>
      <c r="BC95" s="260"/>
      <c r="BD95" s="260"/>
      <c r="BE95" s="260"/>
      <c r="BF95" s="260"/>
      <c r="BG95" s="260"/>
      <c r="BH95" s="260"/>
      <c r="BI95" s="260"/>
      <c r="BJ95" s="260"/>
      <c r="BK95" s="260"/>
      <c r="BL95" s="260"/>
      <c r="BM95" s="260"/>
      <c r="BN95" s="260"/>
      <c r="BO95" s="260"/>
      <c r="BP95" s="260"/>
      <c r="BQ95" s="260"/>
      <c r="BR95" s="260"/>
      <c r="BS95" s="260"/>
      <c r="BT95" s="260"/>
      <c r="BU95" s="260"/>
      <c r="BV95" s="260"/>
      <c r="BW95" s="260"/>
      <c r="BX95" s="260"/>
      <c r="BY95" s="260"/>
      <c r="BZ95" s="260"/>
      <c r="CA95" s="260"/>
      <c r="CB95" s="260"/>
      <c r="CC95" s="260"/>
      <c r="CD95" s="260"/>
      <c r="CE95" s="260"/>
      <c r="CF95" s="260"/>
      <c r="CG95" s="260"/>
      <c r="CH95" s="260"/>
      <c r="CI95" s="260"/>
      <c r="CJ95" s="260"/>
      <c r="CK95" s="260"/>
      <c r="CL95" s="260"/>
      <c r="CM95" s="260"/>
      <c r="CN95" s="260"/>
      <c r="CO95" s="260"/>
      <c r="CP95" s="260"/>
      <c r="CQ95" s="260"/>
      <c r="CR95" s="260"/>
    </row>
    <row r="96" spans="1:96" ht="21">
      <c r="A96"/>
      <c r="B96"/>
      <c r="C96"/>
      <c r="D96"/>
      <c r="E96"/>
      <c r="F96"/>
      <c r="G96"/>
      <c r="H96"/>
      <c r="I96"/>
      <c r="J96"/>
      <c r="K96"/>
      <c r="L96"/>
      <c r="M96"/>
      <c r="N96" s="260"/>
      <c r="O96" s="260"/>
      <c r="P96" s="260"/>
      <c r="Q96" s="260"/>
      <c r="R96" s="260"/>
      <c r="S96" s="260"/>
      <c r="T96" s="260"/>
      <c r="U96" s="260"/>
      <c r="V96" s="260"/>
      <c r="W96" s="260"/>
      <c r="X96" s="260"/>
      <c r="Y96" s="260"/>
      <c r="Z96" s="260"/>
      <c r="AA96" s="260"/>
      <c r="AB96" s="260"/>
      <c r="AC96" s="260"/>
      <c r="AD96" s="260"/>
      <c r="AE96" s="260"/>
      <c r="AF96" s="260"/>
      <c r="AG96" s="260"/>
      <c r="AH96" s="260"/>
      <c r="AI96" s="260"/>
      <c r="AJ96" s="260"/>
      <c r="AK96" s="260"/>
      <c r="AL96" s="260"/>
      <c r="AM96" s="260"/>
      <c r="AN96" s="260"/>
      <c r="AO96" s="260"/>
      <c r="AP96" s="260"/>
      <c r="AQ96" s="260"/>
      <c r="AR96" s="260"/>
      <c r="AS96" s="260"/>
      <c r="AT96" s="260"/>
      <c r="AU96" s="260"/>
      <c r="AV96" s="260"/>
      <c r="AW96" s="260"/>
      <c r="AX96" s="260"/>
      <c r="AY96" s="260"/>
      <c r="AZ96" s="260"/>
      <c r="BA96" s="260"/>
      <c r="BB96" s="260"/>
      <c r="BC96" s="260"/>
      <c r="BD96" s="260"/>
      <c r="BE96" s="260"/>
      <c r="BF96" s="260"/>
      <c r="BG96" s="260"/>
      <c r="BH96" s="260"/>
      <c r="BI96" s="260"/>
      <c r="BJ96" s="260"/>
      <c r="BK96" s="260"/>
      <c r="BL96" s="260"/>
      <c r="BM96" s="260"/>
      <c r="BN96" s="260"/>
      <c r="BO96" s="260"/>
      <c r="BP96" s="260"/>
      <c r="BQ96" s="260"/>
      <c r="BR96" s="260"/>
      <c r="BS96" s="260"/>
      <c r="BT96" s="260"/>
      <c r="BU96" s="260"/>
      <c r="BV96" s="260"/>
      <c r="BW96" s="260"/>
      <c r="BX96" s="260"/>
      <c r="BY96" s="260"/>
      <c r="BZ96" s="260"/>
      <c r="CA96" s="260"/>
      <c r="CB96" s="260"/>
      <c r="CC96" s="260"/>
      <c r="CD96" s="260"/>
      <c r="CE96" s="260"/>
      <c r="CF96" s="260"/>
      <c r="CG96" s="260"/>
      <c r="CH96" s="260"/>
      <c r="CI96" s="260"/>
      <c r="CJ96" s="260"/>
      <c r="CK96" s="260"/>
      <c r="CL96" s="260"/>
      <c r="CM96" s="260"/>
      <c r="CN96" s="260"/>
      <c r="CO96" s="260"/>
      <c r="CP96" s="260"/>
      <c r="CQ96" s="260"/>
      <c r="CR96" s="260"/>
    </row>
    <row r="97" spans="1:96" ht="21">
      <c r="A97"/>
      <c r="B97"/>
      <c r="C97"/>
      <c r="D97"/>
      <c r="E97"/>
      <c r="F97"/>
      <c r="G97"/>
      <c r="H97"/>
      <c r="I97"/>
      <c r="J97"/>
      <c r="K97"/>
      <c r="L97"/>
      <c r="M97"/>
      <c r="N97" s="260"/>
      <c r="O97" s="260"/>
      <c r="P97" s="260"/>
      <c r="Q97" s="260"/>
      <c r="R97" s="260"/>
      <c r="S97" s="260"/>
      <c r="T97" s="260"/>
      <c r="U97" s="260"/>
      <c r="V97" s="260"/>
      <c r="W97" s="260"/>
      <c r="X97" s="260"/>
      <c r="Y97" s="260"/>
      <c r="Z97" s="260"/>
      <c r="AA97" s="260"/>
      <c r="AB97" s="260"/>
      <c r="AC97" s="260"/>
      <c r="AD97" s="260"/>
      <c r="AE97" s="260"/>
      <c r="AF97" s="260"/>
      <c r="AG97" s="260"/>
      <c r="AH97" s="260"/>
      <c r="AI97" s="260"/>
      <c r="AJ97" s="260"/>
      <c r="AK97" s="260"/>
      <c r="AL97" s="260"/>
      <c r="AM97" s="260"/>
      <c r="AN97" s="260"/>
      <c r="AO97" s="260"/>
      <c r="AP97" s="260"/>
      <c r="AQ97" s="260"/>
      <c r="AR97" s="260"/>
      <c r="AS97" s="260"/>
      <c r="AT97" s="260"/>
      <c r="AU97" s="260"/>
      <c r="AV97" s="260"/>
      <c r="AW97" s="260"/>
      <c r="AX97" s="260"/>
      <c r="AY97" s="260"/>
      <c r="AZ97" s="260"/>
      <c r="BA97" s="260"/>
      <c r="BB97" s="260"/>
      <c r="BC97" s="260"/>
      <c r="BD97" s="260"/>
      <c r="BE97" s="260"/>
      <c r="BF97" s="260"/>
      <c r="BG97" s="260"/>
      <c r="BH97" s="260"/>
      <c r="BI97" s="260"/>
      <c r="BJ97" s="260"/>
      <c r="BK97" s="260"/>
      <c r="BL97" s="260"/>
      <c r="BM97" s="260"/>
      <c r="BN97" s="260"/>
      <c r="BO97" s="260"/>
      <c r="BP97" s="260"/>
      <c r="BQ97" s="260"/>
      <c r="BR97" s="260"/>
      <c r="BS97" s="260"/>
      <c r="BT97" s="260"/>
      <c r="BU97" s="260"/>
      <c r="BV97" s="260"/>
      <c r="BW97" s="260"/>
      <c r="BX97" s="260"/>
      <c r="BY97" s="260"/>
      <c r="BZ97" s="260"/>
      <c r="CA97" s="260"/>
      <c r="CB97" s="260"/>
      <c r="CC97" s="260"/>
      <c r="CD97" s="260"/>
      <c r="CE97" s="260"/>
      <c r="CF97" s="260"/>
      <c r="CG97" s="260"/>
      <c r="CH97" s="260"/>
      <c r="CI97" s="260"/>
      <c r="CJ97" s="260"/>
      <c r="CK97" s="260"/>
      <c r="CL97" s="260"/>
      <c r="CM97" s="260"/>
      <c r="CN97" s="260"/>
      <c r="CO97" s="260"/>
      <c r="CP97" s="260"/>
      <c r="CQ97" s="260"/>
      <c r="CR97" s="260"/>
    </row>
    <row r="98" spans="1:96" ht="21">
      <c r="A98"/>
      <c r="B98"/>
      <c r="C98"/>
      <c r="D98"/>
      <c r="E98"/>
      <c r="F98"/>
      <c r="G98"/>
      <c r="H98"/>
      <c r="I98"/>
      <c r="J98"/>
      <c r="K98"/>
      <c r="L98"/>
      <c r="M98"/>
      <c r="N98" s="260"/>
      <c r="O98" s="260"/>
      <c r="P98" s="260"/>
      <c r="Q98" s="260"/>
      <c r="R98" s="260"/>
      <c r="S98" s="260"/>
      <c r="T98" s="260"/>
      <c r="U98" s="260"/>
      <c r="V98" s="260"/>
      <c r="W98" s="260"/>
      <c r="X98" s="260"/>
      <c r="Y98" s="260"/>
      <c r="Z98" s="260"/>
      <c r="AA98" s="260"/>
      <c r="AB98" s="260"/>
      <c r="AC98" s="260"/>
      <c r="AD98" s="260"/>
      <c r="AE98" s="260"/>
      <c r="AF98" s="260"/>
      <c r="AG98" s="260"/>
      <c r="AH98" s="260"/>
      <c r="AI98" s="260"/>
      <c r="AJ98" s="260"/>
      <c r="AK98" s="260"/>
      <c r="AL98" s="260"/>
      <c r="AM98" s="260"/>
      <c r="AN98" s="260"/>
      <c r="AO98" s="260"/>
      <c r="AP98" s="260"/>
      <c r="AQ98" s="260"/>
      <c r="AR98" s="260"/>
      <c r="AS98" s="260"/>
      <c r="AT98" s="260"/>
      <c r="AU98" s="260"/>
      <c r="AV98" s="260"/>
      <c r="AW98" s="260"/>
      <c r="AX98" s="260"/>
      <c r="AY98" s="260"/>
      <c r="AZ98" s="260"/>
      <c r="BA98" s="260"/>
      <c r="BB98" s="260"/>
      <c r="BC98" s="260"/>
      <c r="BD98" s="260"/>
      <c r="BE98" s="260"/>
      <c r="BF98" s="260"/>
      <c r="BG98" s="260"/>
      <c r="BH98" s="260"/>
      <c r="BI98" s="260"/>
      <c r="BJ98" s="260"/>
      <c r="BK98" s="260"/>
      <c r="BL98" s="260"/>
      <c r="BM98" s="260"/>
      <c r="BN98" s="260"/>
      <c r="BO98" s="260"/>
      <c r="BP98" s="260"/>
      <c r="BQ98" s="260"/>
      <c r="BR98" s="260"/>
      <c r="BS98" s="260"/>
      <c r="BT98" s="260"/>
      <c r="BU98" s="260"/>
      <c r="BV98" s="260"/>
      <c r="BW98" s="260"/>
      <c r="BX98" s="260"/>
      <c r="BY98" s="260"/>
      <c r="BZ98" s="260"/>
      <c r="CA98" s="260"/>
      <c r="CB98" s="260"/>
      <c r="CC98" s="260"/>
      <c r="CD98" s="260"/>
      <c r="CE98" s="260"/>
      <c r="CF98" s="260"/>
      <c r="CG98" s="260"/>
      <c r="CH98" s="260"/>
      <c r="CI98" s="260"/>
      <c r="CJ98" s="260"/>
      <c r="CK98" s="260"/>
      <c r="CL98" s="260"/>
      <c r="CM98" s="260"/>
      <c r="CN98" s="260"/>
      <c r="CO98" s="260"/>
      <c r="CP98" s="260"/>
      <c r="CQ98" s="260"/>
      <c r="CR98" s="260"/>
    </row>
    <row r="99" spans="1:96" ht="21">
      <c r="A99"/>
      <c r="B99"/>
      <c r="C99"/>
      <c r="D99"/>
      <c r="E99"/>
      <c r="F99"/>
      <c r="G99"/>
      <c r="H99"/>
      <c r="I99"/>
      <c r="J99"/>
      <c r="K99"/>
      <c r="L99"/>
      <c r="M99"/>
      <c r="N99" s="260"/>
      <c r="O99" s="260"/>
      <c r="P99" s="260"/>
      <c r="Q99" s="260"/>
      <c r="R99" s="260"/>
      <c r="S99" s="260"/>
      <c r="T99" s="260"/>
      <c r="U99" s="260"/>
      <c r="V99" s="260"/>
      <c r="W99" s="260"/>
      <c r="X99" s="260"/>
      <c r="Y99" s="260"/>
      <c r="Z99" s="260"/>
      <c r="AA99" s="260"/>
      <c r="AB99" s="260"/>
      <c r="AC99" s="260"/>
      <c r="AD99" s="260"/>
      <c r="AE99" s="260"/>
      <c r="AF99" s="260"/>
      <c r="AG99" s="260"/>
      <c r="AH99" s="260"/>
      <c r="AI99" s="260"/>
      <c r="AJ99" s="260"/>
      <c r="AK99" s="260"/>
      <c r="AL99" s="260"/>
      <c r="AM99" s="260"/>
      <c r="AN99" s="260"/>
      <c r="AO99" s="260"/>
      <c r="AP99" s="260"/>
      <c r="AQ99" s="260"/>
      <c r="AR99" s="260"/>
      <c r="AS99" s="260"/>
      <c r="AT99" s="260"/>
      <c r="AU99" s="260"/>
      <c r="AV99" s="260"/>
      <c r="AW99" s="260"/>
      <c r="AX99" s="260"/>
      <c r="AY99" s="260"/>
      <c r="AZ99" s="260"/>
      <c r="BA99" s="260"/>
      <c r="BB99" s="260"/>
      <c r="BC99" s="260"/>
      <c r="BD99" s="260"/>
      <c r="BE99" s="260"/>
      <c r="BF99" s="260"/>
      <c r="BG99" s="260"/>
      <c r="BH99" s="260"/>
      <c r="BI99" s="260"/>
      <c r="BJ99" s="260"/>
      <c r="BK99" s="260"/>
      <c r="BL99" s="260"/>
      <c r="BM99" s="260"/>
      <c r="BN99" s="260"/>
      <c r="BO99" s="260"/>
      <c r="BP99" s="260"/>
      <c r="BQ99" s="260"/>
      <c r="BR99" s="260"/>
      <c r="BS99" s="260"/>
      <c r="BT99" s="260"/>
      <c r="BU99" s="260"/>
      <c r="BV99" s="260"/>
      <c r="BW99" s="260"/>
      <c r="BX99" s="260"/>
      <c r="BY99" s="260"/>
      <c r="BZ99" s="260"/>
      <c r="CA99" s="260"/>
      <c r="CB99" s="260"/>
      <c r="CC99" s="260"/>
      <c r="CD99" s="260"/>
      <c r="CE99" s="260"/>
      <c r="CF99" s="260"/>
      <c r="CG99" s="260"/>
      <c r="CH99" s="260"/>
      <c r="CI99" s="260"/>
      <c r="CJ99" s="260"/>
      <c r="CK99" s="260"/>
      <c r="CL99" s="260"/>
      <c r="CM99" s="260"/>
      <c r="CN99" s="260"/>
      <c r="CO99" s="260"/>
      <c r="CP99" s="260"/>
      <c r="CQ99" s="260"/>
      <c r="CR99" s="260"/>
    </row>
    <row r="100" spans="1:96" ht="2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 s="260"/>
      <c r="O100" s="260"/>
      <c r="P100" s="260"/>
      <c r="Q100" s="260"/>
      <c r="R100" s="260"/>
      <c r="S100" s="260"/>
      <c r="T100" s="260"/>
      <c r="U100" s="260"/>
      <c r="V100" s="260"/>
      <c r="W100" s="260"/>
      <c r="X100" s="260"/>
      <c r="Y100" s="260"/>
      <c r="Z100" s="260"/>
      <c r="AA100" s="260"/>
      <c r="AB100" s="260"/>
      <c r="AC100" s="260"/>
      <c r="AD100" s="260"/>
      <c r="AE100" s="260"/>
      <c r="AF100" s="260"/>
      <c r="AG100" s="260"/>
      <c r="AH100" s="260"/>
      <c r="AI100" s="260"/>
      <c r="AJ100" s="260"/>
      <c r="AK100" s="260"/>
      <c r="AL100" s="260"/>
      <c r="AM100" s="260"/>
      <c r="AN100" s="260"/>
      <c r="AO100" s="260"/>
      <c r="AP100" s="260"/>
      <c r="AQ100" s="260"/>
      <c r="AR100" s="260"/>
      <c r="AS100" s="260"/>
      <c r="AT100" s="260"/>
      <c r="AU100" s="260"/>
      <c r="AV100" s="260"/>
      <c r="AW100" s="260"/>
      <c r="AX100" s="260"/>
      <c r="AY100" s="260"/>
      <c r="AZ100" s="260"/>
      <c r="BA100" s="260"/>
      <c r="BB100" s="260"/>
      <c r="BC100" s="260"/>
      <c r="BD100" s="260"/>
      <c r="BE100" s="260"/>
      <c r="BF100" s="260"/>
      <c r="BG100" s="260"/>
      <c r="BH100" s="260"/>
      <c r="BI100" s="260"/>
      <c r="BJ100" s="260"/>
      <c r="BK100" s="260"/>
      <c r="BL100" s="260"/>
      <c r="BM100" s="260"/>
      <c r="BN100" s="260"/>
      <c r="BO100" s="260"/>
      <c r="BP100" s="260"/>
      <c r="BQ100" s="260"/>
      <c r="BR100" s="260"/>
      <c r="BS100" s="260"/>
      <c r="BT100" s="260"/>
      <c r="BU100" s="260"/>
      <c r="BV100" s="260"/>
      <c r="BW100" s="260"/>
      <c r="BX100" s="260"/>
      <c r="BY100" s="260"/>
      <c r="BZ100" s="260"/>
      <c r="CA100" s="260"/>
      <c r="CB100" s="260"/>
      <c r="CC100" s="260"/>
      <c r="CD100" s="260"/>
      <c r="CE100" s="260"/>
      <c r="CF100" s="260"/>
      <c r="CG100" s="260"/>
      <c r="CH100" s="260"/>
      <c r="CI100" s="260"/>
      <c r="CJ100" s="260"/>
      <c r="CK100" s="260"/>
      <c r="CL100" s="260"/>
      <c r="CM100" s="260"/>
      <c r="CN100" s="260"/>
      <c r="CO100" s="260"/>
      <c r="CP100" s="260"/>
      <c r="CQ100" s="260"/>
      <c r="CR100" s="260"/>
    </row>
    <row r="101" spans="1:96" ht="2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 s="260"/>
      <c r="O101" s="260"/>
      <c r="P101" s="260"/>
      <c r="Q101" s="260"/>
      <c r="R101" s="260"/>
      <c r="S101" s="260"/>
      <c r="T101" s="260"/>
      <c r="U101" s="260"/>
      <c r="V101" s="260"/>
      <c r="W101" s="260"/>
      <c r="X101" s="260"/>
      <c r="Y101" s="260"/>
      <c r="Z101" s="260"/>
      <c r="AA101" s="260"/>
      <c r="AB101" s="260"/>
      <c r="AC101" s="260"/>
      <c r="AD101" s="260"/>
      <c r="AE101" s="260"/>
      <c r="AF101" s="260"/>
      <c r="AG101" s="260"/>
      <c r="AH101" s="260"/>
      <c r="AI101" s="260"/>
      <c r="AJ101" s="260"/>
      <c r="AK101" s="260"/>
      <c r="AL101" s="260"/>
      <c r="AM101" s="260"/>
      <c r="AN101" s="260"/>
      <c r="AO101" s="260"/>
      <c r="AP101" s="260"/>
      <c r="AQ101" s="260"/>
      <c r="AR101" s="260"/>
      <c r="AS101" s="260"/>
      <c r="AT101" s="260"/>
      <c r="AU101" s="260"/>
      <c r="AV101" s="260"/>
      <c r="AW101" s="260"/>
      <c r="AX101" s="260"/>
      <c r="AY101" s="260"/>
      <c r="AZ101" s="260"/>
      <c r="BA101" s="260"/>
      <c r="BB101" s="260"/>
      <c r="BC101" s="260"/>
      <c r="BD101" s="260"/>
      <c r="BE101" s="260"/>
      <c r="BF101" s="260"/>
      <c r="BG101" s="260"/>
      <c r="BH101" s="260"/>
      <c r="BI101" s="260"/>
      <c r="BJ101" s="260"/>
      <c r="BK101" s="260"/>
      <c r="BL101" s="260"/>
      <c r="BM101" s="260"/>
      <c r="BN101" s="260"/>
      <c r="BO101" s="260"/>
      <c r="BP101" s="260"/>
      <c r="BQ101" s="260"/>
      <c r="BR101" s="260"/>
      <c r="BS101" s="260"/>
      <c r="BT101" s="260"/>
      <c r="BU101" s="260"/>
      <c r="BV101" s="260"/>
      <c r="BW101" s="260"/>
      <c r="BX101" s="260"/>
      <c r="BY101" s="260"/>
      <c r="BZ101" s="260"/>
      <c r="CA101" s="260"/>
      <c r="CB101" s="260"/>
      <c r="CC101" s="260"/>
      <c r="CD101" s="260"/>
      <c r="CE101" s="260"/>
      <c r="CF101" s="260"/>
      <c r="CG101" s="260"/>
      <c r="CH101" s="260"/>
      <c r="CI101" s="260"/>
      <c r="CJ101" s="260"/>
      <c r="CK101" s="260"/>
      <c r="CL101" s="260"/>
      <c r="CM101" s="260"/>
      <c r="CN101" s="260"/>
      <c r="CO101" s="260"/>
      <c r="CP101" s="260"/>
      <c r="CQ101" s="260"/>
      <c r="CR101" s="260"/>
    </row>
    <row r="102" spans="1:96" ht="2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 s="260"/>
      <c r="O102" s="260"/>
      <c r="P102" s="260"/>
      <c r="Q102" s="260"/>
      <c r="R102" s="260"/>
      <c r="S102" s="260"/>
      <c r="T102" s="260"/>
      <c r="U102" s="260"/>
      <c r="V102" s="260"/>
      <c r="W102" s="260"/>
      <c r="X102" s="260"/>
      <c r="Y102" s="260"/>
      <c r="Z102" s="260"/>
      <c r="AA102" s="260"/>
      <c r="AB102" s="260"/>
      <c r="AC102" s="260"/>
      <c r="AD102" s="260"/>
      <c r="AE102" s="260"/>
      <c r="AF102" s="260"/>
      <c r="AG102" s="260"/>
      <c r="AH102" s="260"/>
      <c r="AI102" s="260"/>
      <c r="AJ102" s="260"/>
      <c r="AK102" s="260"/>
      <c r="AL102" s="260"/>
      <c r="AM102" s="260"/>
      <c r="AN102" s="260"/>
      <c r="AO102" s="260"/>
      <c r="AP102" s="260"/>
      <c r="AQ102" s="260"/>
      <c r="AR102" s="260"/>
      <c r="AS102" s="260"/>
      <c r="AT102" s="260"/>
      <c r="AU102" s="260"/>
      <c r="AV102" s="260"/>
      <c r="AW102" s="260"/>
      <c r="AX102" s="260"/>
      <c r="AY102" s="260"/>
      <c r="AZ102" s="260"/>
      <c r="BA102" s="260"/>
      <c r="BB102" s="260"/>
      <c r="BC102" s="260"/>
      <c r="BD102" s="260"/>
      <c r="BE102" s="260"/>
      <c r="BF102" s="260"/>
      <c r="BG102" s="260"/>
      <c r="BH102" s="260"/>
      <c r="BI102" s="260"/>
      <c r="BJ102" s="260"/>
      <c r="BK102" s="260"/>
      <c r="BL102" s="260"/>
      <c r="BM102" s="260"/>
      <c r="BN102" s="260"/>
      <c r="BO102" s="260"/>
      <c r="BP102" s="260"/>
      <c r="BQ102" s="260"/>
      <c r="BR102" s="260"/>
      <c r="BS102" s="260"/>
      <c r="BT102" s="260"/>
      <c r="BU102" s="260"/>
      <c r="BV102" s="260"/>
      <c r="BW102" s="260"/>
      <c r="BX102" s="260"/>
      <c r="BY102" s="260"/>
      <c r="BZ102" s="260"/>
      <c r="CA102" s="260"/>
      <c r="CB102" s="260"/>
      <c r="CC102" s="260"/>
      <c r="CD102" s="260"/>
      <c r="CE102" s="260"/>
      <c r="CF102" s="260"/>
      <c r="CG102" s="260"/>
      <c r="CH102" s="260"/>
      <c r="CI102" s="260"/>
      <c r="CJ102" s="260"/>
      <c r="CK102" s="260"/>
      <c r="CL102" s="260"/>
      <c r="CM102" s="260"/>
      <c r="CN102" s="260"/>
      <c r="CO102" s="260"/>
      <c r="CP102" s="260"/>
      <c r="CQ102" s="260"/>
      <c r="CR102" s="260"/>
    </row>
    <row r="103" spans="1:96" ht="2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  <c r="AO103" s="260"/>
      <c r="AP103" s="260"/>
      <c r="AQ103" s="260"/>
      <c r="AR103" s="260"/>
      <c r="AS103" s="260"/>
      <c r="AT103" s="260"/>
      <c r="AU103" s="260"/>
      <c r="AV103" s="260"/>
      <c r="AW103" s="260"/>
      <c r="AX103" s="260"/>
      <c r="AY103" s="260"/>
      <c r="AZ103" s="260"/>
      <c r="BA103" s="260"/>
      <c r="BB103" s="260"/>
      <c r="BC103" s="260"/>
      <c r="BD103" s="260"/>
      <c r="BE103" s="260"/>
      <c r="BF103" s="260"/>
      <c r="BG103" s="260"/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0"/>
      <c r="BR103" s="260"/>
      <c r="BS103" s="260"/>
      <c r="BT103" s="260"/>
      <c r="BU103" s="260"/>
      <c r="BV103" s="260"/>
      <c r="BW103" s="260"/>
      <c r="BX103" s="260"/>
      <c r="BY103" s="260"/>
      <c r="BZ103" s="260"/>
      <c r="CA103" s="260"/>
      <c r="CB103" s="260"/>
      <c r="CC103" s="260"/>
      <c r="CD103" s="260"/>
      <c r="CE103" s="260"/>
      <c r="CF103" s="260"/>
      <c r="CG103" s="260"/>
      <c r="CH103" s="260"/>
      <c r="CI103" s="260"/>
      <c r="CJ103" s="260"/>
      <c r="CK103" s="260"/>
      <c r="CL103" s="260"/>
      <c r="CM103" s="260"/>
      <c r="CN103" s="260"/>
      <c r="CO103" s="260"/>
      <c r="CP103" s="260"/>
      <c r="CQ103" s="260"/>
      <c r="CR103" s="260"/>
    </row>
    <row r="104" spans="1:96" ht="2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 s="260"/>
      <c r="O104" s="260"/>
      <c r="P104" s="260"/>
      <c r="Q104" s="260"/>
      <c r="R104" s="260"/>
      <c r="S104" s="260"/>
      <c r="T104" s="260"/>
      <c r="U104" s="260"/>
      <c r="V104" s="260"/>
      <c r="W104" s="260"/>
      <c r="X104" s="260"/>
      <c r="Y104" s="260"/>
      <c r="Z104" s="260"/>
      <c r="AA104" s="260"/>
      <c r="AB104" s="260"/>
      <c r="AC104" s="260"/>
      <c r="AD104" s="260"/>
      <c r="AE104" s="260"/>
      <c r="AF104" s="260"/>
      <c r="AG104" s="260"/>
      <c r="AH104" s="260"/>
      <c r="AI104" s="260"/>
      <c r="AJ104" s="260"/>
      <c r="AK104" s="260"/>
      <c r="AL104" s="260"/>
      <c r="AM104" s="260"/>
      <c r="AN104" s="260"/>
      <c r="AO104" s="260"/>
      <c r="AP104" s="260"/>
      <c r="AQ104" s="260"/>
      <c r="AR104" s="260"/>
      <c r="AS104" s="260"/>
      <c r="AT104" s="260"/>
      <c r="AU104" s="260"/>
      <c r="AV104" s="260"/>
      <c r="AW104" s="260"/>
      <c r="AX104" s="260"/>
      <c r="AY104" s="260"/>
      <c r="AZ104" s="260"/>
      <c r="BA104" s="260"/>
      <c r="BB104" s="260"/>
      <c r="BC104" s="260"/>
      <c r="BD104" s="260"/>
      <c r="BE104" s="260"/>
      <c r="BF104" s="260"/>
      <c r="BG104" s="260"/>
      <c r="BH104" s="260"/>
      <c r="BI104" s="260"/>
      <c r="BJ104" s="260"/>
      <c r="BK104" s="260"/>
      <c r="BL104" s="260"/>
      <c r="BM104" s="260"/>
      <c r="BN104" s="260"/>
      <c r="BO104" s="260"/>
      <c r="BP104" s="260"/>
      <c r="BQ104" s="260"/>
      <c r="BR104" s="260"/>
      <c r="BS104" s="260"/>
      <c r="BT104" s="260"/>
      <c r="BU104" s="260"/>
      <c r="BV104" s="260"/>
      <c r="BW104" s="260"/>
      <c r="BX104" s="260"/>
      <c r="BY104" s="260"/>
      <c r="BZ104" s="260"/>
      <c r="CA104" s="260"/>
      <c r="CB104" s="260"/>
      <c r="CC104" s="260"/>
      <c r="CD104" s="260"/>
      <c r="CE104" s="260"/>
      <c r="CF104" s="260"/>
      <c r="CG104" s="260"/>
      <c r="CH104" s="260"/>
      <c r="CI104" s="260"/>
      <c r="CJ104" s="260"/>
      <c r="CK104" s="260"/>
      <c r="CL104" s="260"/>
      <c r="CM104" s="260"/>
      <c r="CN104" s="260"/>
      <c r="CO104" s="260"/>
      <c r="CP104" s="260"/>
      <c r="CQ104" s="260"/>
      <c r="CR104" s="260"/>
    </row>
    <row r="105" spans="1:96" ht="2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 s="260"/>
      <c r="O105" s="260"/>
      <c r="P105" s="260"/>
      <c r="Q105" s="260"/>
      <c r="R105" s="260"/>
      <c r="S105" s="260"/>
      <c r="T105" s="260"/>
      <c r="U105" s="260"/>
      <c r="V105" s="260"/>
      <c r="W105" s="260"/>
      <c r="X105" s="260"/>
      <c r="Y105" s="260"/>
      <c r="Z105" s="260"/>
      <c r="AA105" s="260"/>
      <c r="AB105" s="260"/>
      <c r="AC105" s="260"/>
      <c r="AD105" s="260"/>
      <c r="AE105" s="260"/>
      <c r="AF105" s="260"/>
      <c r="AG105" s="260"/>
      <c r="AH105" s="260"/>
      <c r="AI105" s="260"/>
      <c r="AJ105" s="260"/>
      <c r="AK105" s="260"/>
      <c r="AL105" s="260"/>
      <c r="AM105" s="260"/>
      <c r="AN105" s="260"/>
      <c r="AO105" s="260"/>
      <c r="AP105" s="260"/>
      <c r="AQ105" s="260"/>
      <c r="AR105" s="260"/>
      <c r="AS105" s="260"/>
      <c r="AT105" s="260"/>
      <c r="AU105" s="260"/>
      <c r="AV105" s="260"/>
      <c r="AW105" s="260"/>
      <c r="AX105" s="260"/>
      <c r="AY105" s="260"/>
      <c r="AZ105" s="260"/>
      <c r="BA105" s="260"/>
      <c r="BB105" s="260"/>
      <c r="BC105" s="260"/>
      <c r="BD105" s="260"/>
      <c r="BE105" s="260"/>
      <c r="BF105" s="260"/>
      <c r="BG105" s="260"/>
      <c r="BH105" s="260"/>
      <c r="BI105" s="260"/>
      <c r="BJ105" s="260"/>
      <c r="BK105" s="260"/>
      <c r="BL105" s="260"/>
      <c r="BM105" s="260"/>
      <c r="BN105" s="260"/>
      <c r="BO105" s="260"/>
      <c r="BP105" s="260"/>
      <c r="BQ105" s="260"/>
      <c r="BR105" s="260"/>
      <c r="BS105" s="260"/>
      <c r="BT105" s="260"/>
      <c r="BU105" s="260"/>
      <c r="BV105" s="260"/>
      <c r="BW105" s="260"/>
      <c r="BX105" s="260"/>
      <c r="BY105" s="260"/>
      <c r="BZ105" s="260"/>
      <c r="CA105" s="260"/>
      <c r="CB105" s="260"/>
      <c r="CC105" s="260"/>
      <c r="CD105" s="260"/>
      <c r="CE105" s="260"/>
      <c r="CF105" s="260"/>
      <c r="CG105" s="260"/>
      <c r="CH105" s="260"/>
      <c r="CI105" s="260"/>
      <c r="CJ105" s="260"/>
      <c r="CK105" s="260"/>
      <c r="CL105" s="260"/>
      <c r="CM105" s="260"/>
      <c r="CN105" s="260"/>
      <c r="CO105" s="260"/>
      <c r="CP105" s="260"/>
      <c r="CQ105" s="260"/>
      <c r="CR105" s="260"/>
    </row>
    <row r="106" spans="1:96" ht="2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 s="260"/>
      <c r="O106" s="260"/>
      <c r="P106" s="260"/>
      <c r="Q106" s="260"/>
      <c r="R106" s="260"/>
      <c r="S106" s="260"/>
      <c r="T106" s="260"/>
      <c r="U106" s="260"/>
      <c r="V106" s="260"/>
      <c r="W106" s="260"/>
      <c r="X106" s="260"/>
      <c r="Y106" s="260"/>
      <c r="Z106" s="260"/>
      <c r="AA106" s="260"/>
      <c r="AB106" s="260"/>
      <c r="AC106" s="260"/>
      <c r="AD106" s="260"/>
      <c r="AE106" s="260"/>
      <c r="AF106" s="260"/>
      <c r="AG106" s="260"/>
      <c r="AH106" s="260"/>
      <c r="AI106" s="260"/>
      <c r="AJ106" s="260"/>
      <c r="AK106" s="260"/>
      <c r="AL106" s="260"/>
      <c r="AM106" s="260"/>
      <c r="AN106" s="260"/>
      <c r="AO106" s="260"/>
      <c r="AP106" s="260"/>
      <c r="AQ106" s="260"/>
      <c r="AR106" s="260"/>
      <c r="AS106" s="260"/>
      <c r="AT106" s="260"/>
      <c r="AU106" s="260"/>
      <c r="AV106" s="260"/>
      <c r="AW106" s="260"/>
      <c r="AX106" s="260"/>
      <c r="AY106" s="260"/>
      <c r="AZ106" s="260"/>
      <c r="BA106" s="260"/>
      <c r="BB106" s="260"/>
      <c r="BC106" s="260"/>
      <c r="BD106" s="260"/>
      <c r="BE106" s="260"/>
      <c r="BF106" s="260"/>
      <c r="BG106" s="260"/>
      <c r="BH106" s="260"/>
      <c r="BI106" s="260"/>
      <c r="BJ106" s="260"/>
      <c r="BK106" s="260"/>
      <c r="BL106" s="260"/>
      <c r="BM106" s="260"/>
      <c r="BN106" s="260"/>
      <c r="BO106" s="260"/>
      <c r="BP106" s="260"/>
      <c r="BQ106" s="260"/>
      <c r="BR106" s="260"/>
      <c r="BS106" s="260"/>
      <c r="BT106" s="260"/>
      <c r="BU106" s="260"/>
      <c r="BV106" s="260"/>
      <c r="BW106" s="260"/>
      <c r="BX106" s="260"/>
      <c r="BY106" s="260"/>
      <c r="BZ106" s="260"/>
      <c r="CA106" s="260"/>
      <c r="CB106" s="260"/>
      <c r="CC106" s="260"/>
      <c r="CD106" s="260"/>
      <c r="CE106" s="260"/>
      <c r="CF106" s="260"/>
      <c r="CG106" s="260"/>
      <c r="CH106" s="260"/>
      <c r="CI106" s="260"/>
      <c r="CJ106" s="260"/>
      <c r="CK106" s="260"/>
      <c r="CL106" s="260"/>
      <c r="CM106" s="260"/>
      <c r="CN106" s="260"/>
      <c r="CO106" s="260"/>
      <c r="CP106" s="260"/>
      <c r="CQ106" s="260"/>
      <c r="CR106" s="260"/>
    </row>
    <row r="107" spans="1:96" ht="2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 s="260"/>
      <c r="O107" s="260"/>
      <c r="P107" s="260"/>
      <c r="Q107" s="260"/>
      <c r="R107" s="260"/>
      <c r="S107" s="260"/>
      <c r="T107" s="260"/>
      <c r="U107" s="260"/>
      <c r="V107" s="260"/>
      <c r="W107" s="260"/>
      <c r="X107" s="260"/>
      <c r="Y107" s="260"/>
      <c r="Z107" s="260"/>
      <c r="AA107" s="260"/>
      <c r="AB107" s="260"/>
      <c r="AC107" s="260"/>
      <c r="AD107" s="260"/>
      <c r="AE107" s="260"/>
      <c r="AF107" s="260"/>
      <c r="AG107" s="260"/>
      <c r="AH107" s="260"/>
      <c r="AI107" s="260"/>
      <c r="AJ107" s="260"/>
      <c r="AK107" s="260"/>
      <c r="AL107" s="260"/>
      <c r="AM107" s="260"/>
      <c r="AN107" s="260"/>
      <c r="AO107" s="260"/>
      <c r="AP107" s="260"/>
      <c r="AQ107" s="260"/>
      <c r="AR107" s="260"/>
      <c r="AS107" s="260"/>
      <c r="AT107" s="260"/>
      <c r="AU107" s="260"/>
      <c r="AV107" s="260"/>
      <c r="AW107" s="260"/>
      <c r="AX107" s="260"/>
      <c r="AY107" s="260"/>
      <c r="AZ107" s="260"/>
      <c r="BA107" s="260"/>
      <c r="BB107" s="260"/>
      <c r="BC107" s="260"/>
      <c r="BD107" s="260"/>
      <c r="BE107" s="260"/>
      <c r="BF107" s="260"/>
      <c r="BG107" s="260"/>
      <c r="BH107" s="260"/>
      <c r="BI107" s="260"/>
      <c r="BJ107" s="260"/>
      <c r="BK107" s="260"/>
      <c r="BL107" s="260"/>
      <c r="BM107" s="260"/>
      <c r="BN107" s="260"/>
      <c r="BO107" s="260"/>
      <c r="BP107" s="260"/>
      <c r="BQ107" s="260"/>
      <c r="BR107" s="260"/>
      <c r="BS107" s="260"/>
      <c r="BT107" s="260"/>
      <c r="BU107" s="260"/>
      <c r="BV107" s="260"/>
      <c r="BW107" s="260"/>
      <c r="BX107" s="260"/>
      <c r="BY107" s="260"/>
      <c r="BZ107" s="260"/>
      <c r="CA107" s="260"/>
      <c r="CB107" s="260"/>
      <c r="CC107" s="260"/>
      <c r="CD107" s="260"/>
      <c r="CE107" s="260"/>
      <c r="CF107" s="260"/>
      <c r="CG107" s="260"/>
      <c r="CH107" s="260"/>
      <c r="CI107" s="260"/>
      <c r="CJ107" s="260"/>
      <c r="CK107" s="260"/>
      <c r="CL107" s="260"/>
      <c r="CM107" s="260"/>
      <c r="CN107" s="260"/>
      <c r="CO107" s="260"/>
      <c r="CP107" s="260"/>
      <c r="CQ107" s="260"/>
      <c r="CR107" s="260"/>
    </row>
    <row r="108" spans="1:96" ht="2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 s="260"/>
      <c r="O108" s="260"/>
      <c r="P108" s="260"/>
      <c r="Q108" s="260"/>
      <c r="R108" s="260"/>
      <c r="S108" s="260"/>
      <c r="T108" s="260"/>
      <c r="U108" s="260"/>
      <c r="V108" s="260"/>
      <c r="W108" s="260"/>
      <c r="X108" s="260"/>
      <c r="Y108" s="260"/>
      <c r="Z108" s="260"/>
      <c r="AA108" s="260"/>
      <c r="AB108" s="260"/>
      <c r="AC108" s="260"/>
      <c r="AD108" s="260"/>
      <c r="AE108" s="260"/>
      <c r="AF108" s="260"/>
      <c r="AG108" s="260"/>
      <c r="AH108" s="260"/>
      <c r="AI108" s="260"/>
      <c r="AJ108" s="260"/>
      <c r="AK108" s="260"/>
      <c r="AL108" s="260"/>
      <c r="AM108" s="260"/>
      <c r="AN108" s="260"/>
      <c r="AO108" s="260"/>
      <c r="AP108" s="260"/>
      <c r="AQ108" s="260"/>
      <c r="AR108" s="260"/>
      <c r="AS108" s="260"/>
      <c r="AT108" s="260"/>
      <c r="AU108" s="260"/>
      <c r="AV108" s="260"/>
      <c r="AW108" s="260"/>
      <c r="AX108" s="260"/>
      <c r="AY108" s="260"/>
      <c r="AZ108" s="260"/>
      <c r="BA108" s="260"/>
      <c r="BB108" s="260"/>
      <c r="BC108" s="260"/>
      <c r="BD108" s="260"/>
      <c r="BE108" s="260"/>
      <c r="BF108" s="260"/>
      <c r="BG108" s="260"/>
      <c r="BH108" s="260"/>
      <c r="BI108" s="260"/>
      <c r="BJ108" s="260"/>
      <c r="BK108" s="260"/>
      <c r="BL108" s="260"/>
      <c r="BM108" s="260"/>
      <c r="BN108" s="260"/>
      <c r="BO108" s="260"/>
      <c r="BP108" s="260"/>
      <c r="BQ108" s="260"/>
      <c r="BR108" s="260"/>
      <c r="BS108" s="260"/>
      <c r="BT108" s="260"/>
      <c r="BU108" s="260"/>
      <c r="BV108" s="260"/>
      <c r="BW108" s="260"/>
      <c r="BX108" s="260"/>
      <c r="BY108" s="260"/>
      <c r="BZ108" s="260"/>
      <c r="CA108" s="260"/>
      <c r="CB108" s="260"/>
      <c r="CC108" s="260"/>
      <c r="CD108" s="260"/>
      <c r="CE108" s="260"/>
      <c r="CF108" s="260"/>
      <c r="CG108" s="260"/>
      <c r="CH108" s="260"/>
      <c r="CI108" s="260"/>
      <c r="CJ108" s="260"/>
      <c r="CK108" s="260"/>
      <c r="CL108" s="260"/>
      <c r="CM108" s="260"/>
      <c r="CN108" s="260"/>
      <c r="CO108" s="260"/>
      <c r="CP108" s="260"/>
      <c r="CQ108" s="260"/>
      <c r="CR108" s="260"/>
    </row>
    <row r="109" spans="1:96" ht="2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 s="260"/>
      <c r="O109" s="260"/>
      <c r="P109" s="260"/>
      <c r="Q109" s="260"/>
      <c r="R109" s="260"/>
      <c r="S109" s="260"/>
      <c r="T109" s="260"/>
      <c r="U109" s="260"/>
      <c r="V109" s="260"/>
      <c r="W109" s="260"/>
      <c r="X109" s="260"/>
      <c r="Y109" s="260"/>
      <c r="Z109" s="260"/>
      <c r="AA109" s="260"/>
      <c r="AB109" s="260"/>
      <c r="AC109" s="260"/>
      <c r="AD109" s="260"/>
      <c r="AE109" s="260"/>
      <c r="AF109" s="260"/>
      <c r="AG109" s="260"/>
      <c r="AH109" s="260"/>
      <c r="AI109" s="260"/>
      <c r="AJ109" s="260"/>
      <c r="AK109" s="260"/>
      <c r="AL109" s="260"/>
      <c r="AM109" s="260"/>
      <c r="AN109" s="260"/>
      <c r="AO109" s="260"/>
      <c r="AP109" s="260"/>
      <c r="AQ109" s="260"/>
      <c r="AR109" s="260"/>
      <c r="AS109" s="260"/>
      <c r="AT109" s="260"/>
      <c r="AU109" s="260"/>
      <c r="AV109" s="260"/>
      <c r="AW109" s="260"/>
      <c r="AX109" s="260"/>
      <c r="AY109" s="260"/>
      <c r="AZ109" s="260"/>
      <c r="BA109" s="260"/>
      <c r="BB109" s="260"/>
      <c r="BC109" s="260"/>
      <c r="BD109" s="260"/>
      <c r="BE109" s="260"/>
      <c r="BF109" s="260"/>
      <c r="BG109" s="260"/>
      <c r="BH109" s="260"/>
      <c r="BI109" s="260"/>
      <c r="BJ109" s="260"/>
      <c r="BK109" s="260"/>
      <c r="BL109" s="260"/>
      <c r="BM109" s="260"/>
      <c r="BN109" s="260"/>
      <c r="BO109" s="260"/>
      <c r="BP109" s="260"/>
      <c r="BQ109" s="260"/>
      <c r="BR109" s="260"/>
      <c r="BS109" s="260"/>
      <c r="BT109" s="260"/>
      <c r="BU109" s="260"/>
      <c r="BV109" s="260"/>
      <c r="BW109" s="260"/>
      <c r="BX109" s="260"/>
      <c r="BY109" s="260"/>
      <c r="BZ109" s="260"/>
      <c r="CA109" s="260"/>
      <c r="CB109" s="260"/>
      <c r="CC109" s="260"/>
      <c r="CD109" s="260"/>
      <c r="CE109" s="260"/>
      <c r="CF109" s="260"/>
      <c r="CG109" s="260"/>
      <c r="CH109" s="260"/>
      <c r="CI109" s="260"/>
      <c r="CJ109" s="260"/>
      <c r="CK109" s="260"/>
      <c r="CL109" s="260"/>
      <c r="CM109" s="260"/>
      <c r="CN109" s="260"/>
      <c r="CO109" s="260"/>
      <c r="CP109" s="260"/>
      <c r="CQ109" s="260"/>
      <c r="CR109" s="260"/>
    </row>
    <row r="110" spans="1:96" ht="2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 s="260"/>
      <c r="O110" s="260"/>
      <c r="P110" s="260"/>
      <c r="Q110" s="260"/>
      <c r="R110" s="260"/>
      <c r="S110" s="260"/>
      <c r="T110" s="260"/>
      <c r="U110" s="260"/>
      <c r="V110" s="260"/>
      <c r="W110" s="260"/>
      <c r="X110" s="260"/>
      <c r="Y110" s="260"/>
      <c r="Z110" s="260"/>
      <c r="AA110" s="260"/>
      <c r="AB110" s="260"/>
      <c r="AC110" s="260"/>
      <c r="AD110" s="260"/>
      <c r="AE110" s="260"/>
      <c r="AF110" s="260"/>
      <c r="AG110" s="260"/>
      <c r="AH110" s="260"/>
      <c r="AI110" s="260"/>
      <c r="AJ110" s="260"/>
      <c r="AK110" s="260"/>
      <c r="AL110" s="260"/>
      <c r="AM110" s="260"/>
      <c r="AN110" s="260"/>
      <c r="AO110" s="260"/>
      <c r="AP110" s="260"/>
      <c r="AQ110" s="260"/>
      <c r="AR110" s="260"/>
      <c r="AS110" s="260"/>
      <c r="AT110" s="260"/>
      <c r="AU110" s="260"/>
      <c r="AV110" s="260"/>
      <c r="AW110" s="260"/>
      <c r="AX110" s="260"/>
      <c r="AY110" s="260"/>
      <c r="AZ110" s="260"/>
      <c r="BA110" s="260"/>
      <c r="BB110" s="260"/>
      <c r="BC110" s="260"/>
      <c r="BD110" s="260"/>
      <c r="BE110" s="260"/>
      <c r="BF110" s="260"/>
      <c r="BG110" s="260"/>
      <c r="BH110" s="260"/>
      <c r="BI110" s="260"/>
      <c r="BJ110" s="260"/>
      <c r="BK110" s="260"/>
      <c r="BL110" s="260"/>
      <c r="BM110" s="260"/>
      <c r="BN110" s="260"/>
      <c r="BO110" s="260"/>
      <c r="BP110" s="260"/>
      <c r="BQ110" s="260"/>
      <c r="BR110" s="260"/>
      <c r="BS110" s="260"/>
      <c r="BT110" s="260"/>
      <c r="BU110" s="260"/>
      <c r="BV110" s="260"/>
      <c r="BW110" s="260"/>
      <c r="BX110" s="260"/>
      <c r="BY110" s="260"/>
      <c r="BZ110" s="260"/>
      <c r="CA110" s="260"/>
      <c r="CB110" s="260"/>
      <c r="CC110" s="260"/>
      <c r="CD110" s="260"/>
      <c r="CE110" s="260"/>
      <c r="CF110" s="260"/>
      <c r="CG110" s="260"/>
      <c r="CH110" s="260"/>
      <c r="CI110" s="260"/>
      <c r="CJ110" s="260"/>
      <c r="CK110" s="260"/>
      <c r="CL110" s="260"/>
      <c r="CM110" s="260"/>
      <c r="CN110" s="260"/>
      <c r="CO110" s="260"/>
      <c r="CP110" s="260"/>
      <c r="CQ110" s="260"/>
      <c r="CR110" s="260"/>
    </row>
    <row r="111" spans="1:96" ht="2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 s="260"/>
      <c r="O111" s="260"/>
      <c r="P111" s="260"/>
      <c r="Q111" s="260"/>
      <c r="R111" s="260"/>
      <c r="S111" s="260"/>
      <c r="T111" s="260"/>
      <c r="U111" s="260"/>
      <c r="V111" s="260"/>
      <c r="W111" s="260"/>
      <c r="X111" s="260"/>
      <c r="Y111" s="260"/>
      <c r="Z111" s="260"/>
      <c r="AA111" s="260"/>
      <c r="AB111" s="260"/>
      <c r="AC111" s="260"/>
      <c r="AD111" s="260"/>
      <c r="AE111" s="260"/>
      <c r="AF111" s="260"/>
      <c r="AG111" s="260"/>
      <c r="AH111" s="260"/>
      <c r="AI111" s="260"/>
      <c r="AJ111" s="260"/>
      <c r="AK111" s="260"/>
      <c r="AL111" s="260"/>
      <c r="AM111" s="260"/>
      <c r="AN111" s="260"/>
      <c r="AO111" s="260"/>
      <c r="AP111" s="260"/>
      <c r="AQ111" s="260"/>
      <c r="AR111" s="260"/>
      <c r="AS111" s="260"/>
      <c r="AT111" s="260"/>
      <c r="AU111" s="260"/>
      <c r="AV111" s="260"/>
      <c r="AW111" s="260"/>
      <c r="AX111" s="260"/>
      <c r="AY111" s="260"/>
      <c r="AZ111" s="260"/>
      <c r="BA111" s="260"/>
      <c r="BB111" s="260"/>
      <c r="BC111" s="260"/>
      <c r="BD111" s="260"/>
      <c r="BE111" s="260"/>
      <c r="BF111" s="260"/>
      <c r="BG111" s="260"/>
      <c r="BH111" s="260"/>
      <c r="BI111" s="260"/>
      <c r="BJ111" s="260"/>
      <c r="BK111" s="260"/>
      <c r="BL111" s="260"/>
      <c r="BM111" s="260"/>
      <c r="BN111" s="260"/>
      <c r="BO111" s="260"/>
      <c r="BP111" s="260"/>
      <c r="BQ111" s="260"/>
      <c r="BR111" s="260"/>
      <c r="BS111" s="260"/>
      <c r="BT111" s="260"/>
      <c r="BU111" s="260"/>
      <c r="BV111" s="260"/>
      <c r="BW111" s="260"/>
      <c r="BX111" s="260"/>
      <c r="BY111" s="260"/>
      <c r="BZ111" s="260"/>
      <c r="CA111" s="260"/>
      <c r="CB111" s="260"/>
      <c r="CC111" s="260"/>
      <c r="CD111" s="260"/>
      <c r="CE111" s="260"/>
      <c r="CF111" s="260"/>
      <c r="CG111" s="260"/>
      <c r="CH111" s="260"/>
      <c r="CI111" s="260"/>
      <c r="CJ111" s="260"/>
      <c r="CK111" s="260"/>
      <c r="CL111" s="260"/>
      <c r="CM111" s="260"/>
      <c r="CN111" s="260"/>
      <c r="CO111" s="260"/>
      <c r="CP111" s="260"/>
      <c r="CQ111" s="260"/>
      <c r="CR111" s="260"/>
    </row>
    <row r="112" spans="1:96" ht="2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 s="260"/>
      <c r="O112" s="260"/>
      <c r="P112" s="260"/>
      <c r="Q112" s="260"/>
      <c r="R112" s="260"/>
      <c r="S112" s="260"/>
      <c r="T112" s="260"/>
      <c r="U112" s="260"/>
      <c r="V112" s="260"/>
      <c r="W112" s="260"/>
      <c r="X112" s="260"/>
      <c r="Y112" s="260"/>
      <c r="Z112" s="260"/>
      <c r="AA112" s="260"/>
      <c r="AB112" s="260"/>
      <c r="AC112" s="260"/>
      <c r="AD112" s="260"/>
      <c r="AE112" s="260"/>
      <c r="AF112" s="260"/>
      <c r="AG112" s="260"/>
      <c r="AH112" s="260"/>
      <c r="AI112" s="260"/>
      <c r="AJ112" s="260"/>
      <c r="AK112" s="260"/>
      <c r="AL112" s="260"/>
      <c r="AM112" s="260"/>
      <c r="AN112" s="260"/>
      <c r="AO112" s="260"/>
      <c r="AP112" s="260"/>
      <c r="AQ112" s="260"/>
      <c r="AR112" s="260"/>
      <c r="AS112" s="260"/>
      <c r="AT112" s="260"/>
      <c r="AU112" s="260"/>
      <c r="AV112" s="260"/>
      <c r="AW112" s="260"/>
      <c r="AX112" s="260"/>
      <c r="AY112" s="260"/>
      <c r="AZ112" s="260"/>
      <c r="BA112" s="260"/>
      <c r="BB112" s="260"/>
      <c r="BC112" s="260"/>
      <c r="BD112" s="260"/>
      <c r="BE112" s="260"/>
      <c r="BF112" s="260"/>
      <c r="BG112" s="260"/>
      <c r="BH112" s="260"/>
      <c r="BI112" s="260"/>
      <c r="BJ112" s="260"/>
      <c r="BK112" s="260"/>
      <c r="BL112" s="260"/>
      <c r="BM112" s="260"/>
      <c r="BN112" s="260"/>
      <c r="BO112" s="260"/>
      <c r="BP112" s="260"/>
      <c r="BQ112" s="260"/>
      <c r="BR112" s="260"/>
      <c r="BS112" s="260"/>
      <c r="BT112" s="260"/>
      <c r="BU112" s="260"/>
      <c r="BV112" s="260"/>
      <c r="BW112" s="260"/>
      <c r="BX112" s="260"/>
      <c r="BY112" s="260"/>
      <c r="BZ112" s="260"/>
      <c r="CA112" s="260"/>
      <c r="CB112" s="260"/>
      <c r="CC112" s="260"/>
      <c r="CD112" s="260"/>
      <c r="CE112" s="260"/>
      <c r="CF112" s="260"/>
      <c r="CG112" s="260"/>
      <c r="CH112" s="260"/>
      <c r="CI112" s="260"/>
      <c r="CJ112" s="260"/>
      <c r="CK112" s="260"/>
      <c r="CL112" s="260"/>
      <c r="CM112" s="260"/>
      <c r="CN112" s="260"/>
      <c r="CO112" s="260"/>
      <c r="CP112" s="260"/>
      <c r="CQ112" s="260"/>
      <c r="CR112" s="260"/>
    </row>
    <row r="113" spans="1:96" ht="2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 s="260"/>
      <c r="O113" s="260"/>
      <c r="P113" s="260"/>
      <c r="Q113" s="260"/>
      <c r="R113" s="260"/>
      <c r="S113" s="260"/>
      <c r="T113" s="260"/>
      <c r="U113" s="260"/>
      <c r="V113" s="260"/>
      <c r="W113" s="260"/>
      <c r="X113" s="260"/>
      <c r="Y113" s="260"/>
      <c r="Z113" s="260"/>
      <c r="AA113" s="260"/>
      <c r="AB113" s="260"/>
      <c r="AC113" s="260"/>
      <c r="AD113" s="260"/>
      <c r="AE113" s="260"/>
      <c r="AF113" s="260"/>
      <c r="AG113" s="260"/>
      <c r="AH113" s="260"/>
      <c r="AI113" s="260"/>
      <c r="AJ113" s="260"/>
      <c r="AK113" s="260"/>
      <c r="AL113" s="260"/>
      <c r="AM113" s="260"/>
      <c r="AN113" s="260"/>
      <c r="AO113" s="260"/>
      <c r="AP113" s="260"/>
      <c r="AQ113" s="260"/>
      <c r="AR113" s="260"/>
      <c r="AS113" s="260"/>
      <c r="AT113" s="260"/>
      <c r="AU113" s="260"/>
      <c r="AV113" s="260"/>
      <c r="AW113" s="260"/>
      <c r="AX113" s="260"/>
      <c r="AY113" s="260"/>
      <c r="AZ113" s="260"/>
      <c r="BA113" s="260"/>
      <c r="BB113" s="260"/>
      <c r="BC113" s="260"/>
      <c r="BD113" s="260"/>
      <c r="BE113" s="260"/>
      <c r="BF113" s="260"/>
      <c r="BG113" s="260"/>
      <c r="BH113" s="260"/>
      <c r="BI113" s="260"/>
      <c r="BJ113" s="260"/>
      <c r="BK113" s="260"/>
      <c r="BL113" s="260"/>
      <c r="BM113" s="260"/>
      <c r="BN113" s="260"/>
      <c r="BO113" s="260"/>
      <c r="BP113" s="260"/>
      <c r="BQ113" s="260"/>
      <c r="BR113" s="260"/>
      <c r="BS113" s="260"/>
      <c r="BT113" s="260"/>
      <c r="BU113" s="260"/>
      <c r="BV113" s="260"/>
      <c r="BW113" s="260"/>
      <c r="BX113" s="260"/>
      <c r="BY113" s="260"/>
      <c r="BZ113" s="260"/>
      <c r="CA113" s="260"/>
      <c r="CB113" s="260"/>
      <c r="CC113" s="260"/>
      <c r="CD113" s="260"/>
      <c r="CE113" s="260"/>
      <c r="CF113" s="260"/>
      <c r="CG113" s="260"/>
      <c r="CH113" s="260"/>
      <c r="CI113" s="260"/>
      <c r="CJ113" s="260"/>
      <c r="CK113" s="260"/>
      <c r="CL113" s="260"/>
      <c r="CM113" s="260"/>
      <c r="CN113" s="260"/>
      <c r="CO113" s="260"/>
      <c r="CP113" s="260"/>
      <c r="CQ113" s="260"/>
      <c r="CR113" s="260"/>
    </row>
    <row r="114" spans="1:96" ht="2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 s="260"/>
      <c r="O114" s="260"/>
      <c r="P114" s="260"/>
      <c r="Q114" s="260"/>
      <c r="R114" s="260"/>
      <c r="S114" s="260"/>
      <c r="T114" s="260"/>
      <c r="U114" s="260"/>
      <c r="V114" s="260"/>
      <c r="W114" s="260"/>
      <c r="X114" s="260"/>
      <c r="Y114" s="260"/>
      <c r="Z114" s="260"/>
      <c r="AA114" s="260"/>
      <c r="AB114" s="260"/>
      <c r="AC114" s="260"/>
      <c r="AD114" s="260"/>
      <c r="AE114" s="260"/>
      <c r="AF114" s="260"/>
      <c r="AG114" s="260"/>
      <c r="AH114" s="260"/>
      <c r="AI114" s="260"/>
      <c r="AJ114" s="260"/>
      <c r="AK114" s="260"/>
      <c r="AL114" s="260"/>
      <c r="AM114" s="260"/>
      <c r="AN114" s="260"/>
      <c r="AO114" s="260"/>
      <c r="AP114" s="260"/>
      <c r="AQ114" s="260"/>
      <c r="AR114" s="260"/>
      <c r="AS114" s="260"/>
      <c r="AT114" s="260"/>
      <c r="AU114" s="260"/>
      <c r="AV114" s="260"/>
      <c r="AW114" s="260"/>
      <c r="AX114" s="260"/>
      <c r="AY114" s="260"/>
      <c r="AZ114" s="260"/>
      <c r="BA114" s="260"/>
      <c r="BB114" s="260"/>
      <c r="BC114" s="260"/>
      <c r="BD114" s="260"/>
      <c r="BE114" s="260"/>
      <c r="BF114" s="260"/>
      <c r="BG114" s="260"/>
      <c r="BH114" s="260"/>
      <c r="BI114" s="260"/>
      <c r="BJ114" s="260"/>
      <c r="BK114" s="260"/>
      <c r="BL114" s="260"/>
      <c r="BM114" s="260"/>
      <c r="BN114" s="260"/>
      <c r="BO114" s="260"/>
      <c r="BP114" s="260"/>
      <c r="BQ114" s="260"/>
      <c r="BR114" s="260"/>
      <c r="BS114" s="260"/>
      <c r="BT114" s="260"/>
      <c r="BU114" s="260"/>
      <c r="BV114" s="260"/>
      <c r="BW114" s="260"/>
      <c r="BX114" s="260"/>
      <c r="BY114" s="260"/>
      <c r="BZ114" s="260"/>
      <c r="CA114" s="260"/>
      <c r="CB114" s="260"/>
      <c r="CC114" s="260"/>
      <c r="CD114" s="260"/>
      <c r="CE114" s="260"/>
      <c r="CF114" s="260"/>
      <c r="CG114" s="260"/>
      <c r="CH114" s="260"/>
      <c r="CI114" s="260"/>
      <c r="CJ114" s="260"/>
      <c r="CK114" s="260"/>
      <c r="CL114" s="260"/>
      <c r="CM114" s="260"/>
      <c r="CN114" s="260"/>
      <c r="CO114" s="260"/>
      <c r="CP114" s="260"/>
      <c r="CQ114" s="260"/>
      <c r="CR114" s="260"/>
    </row>
    <row r="115" spans="1:96" ht="2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 s="260"/>
      <c r="O115" s="260"/>
      <c r="P115" s="260"/>
      <c r="Q115" s="260"/>
      <c r="R115" s="260"/>
      <c r="S115" s="260"/>
      <c r="T115" s="260"/>
      <c r="U115" s="260"/>
      <c r="V115" s="260"/>
      <c r="W115" s="260"/>
      <c r="X115" s="260"/>
      <c r="Y115" s="260"/>
      <c r="Z115" s="260"/>
      <c r="AA115" s="260"/>
      <c r="AB115" s="260"/>
      <c r="AC115" s="260"/>
      <c r="AD115" s="260"/>
      <c r="AE115" s="260"/>
      <c r="AF115" s="260"/>
      <c r="AG115" s="260"/>
      <c r="AH115" s="260"/>
      <c r="AI115" s="260"/>
      <c r="AJ115" s="260"/>
      <c r="AK115" s="260"/>
      <c r="AL115" s="260"/>
      <c r="AM115" s="260"/>
      <c r="AN115" s="260"/>
      <c r="AO115" s="260"/>
      <c r="AP115" s="260"/>
      <c r="AQ115" s="260"/>
      <c r="AR115" s="260"/>
      <c r="AS115" s="260"/>
      <c r="AT115" s="260"/>
      <c r="AU115" s="260"/>
      <c r="AV115" s="260"/>
      <c r="AW115" s="260"/>
      <c r="AX115" s="260"/>
      <c r="AY115" s="260"/>
      <c r="AZ115" s="260"/>
      <c r="BA115" s="260"/>
      <c r="BB115" s="260"/>
      <c r="BC115" s="260"/>
      <c r="BD115" s="260"/>
      <c r="BE115" s="260"/>
      <c r="BF115" s="260"/>
      <c r="BG115" s="260"/>
      <c r="BH115" s="260"/>
      <c r="BI115" s="260"/>
      <c r="BJ115" s="260"/>
      <c r="BK115" s="260"/>
      <c r="BL115" s="260"/>
      <c r="BM115" s="260"/>
      <c r="BN115" s="260"/>
      <c r="BO115" s="260"/>
      <c r="BP115" s="260"/>
      <c r="BQ115" s="260"/>
      <c r="BR115" s="260"/>
      <c r="BS115" s="260"/>
      <c r="BT115" s="260"/>
      <c r="BU115" s="260"/>
      <c r="BV115" s="260"/>
      <c r="BW115" s="260"/>
      <c r="BX115" s="260"/>
      <c r="BY115" s="260"/>
      <c r="BZ115" s="260"/>
      <c r="CA115" s="260"/>
      <c r="CB115" s="260"/>
      <c r="CC115" s="260"/>
      <c r="CD115" s="260"/>
      <c r="CE115" s="260"/>
      <c r="CF115" s="260"/>
      <c r="CG115" s="260"/>
      <c r="CH115" s="260"/>
      <c r="CI115" s="260"/>
      <c r="CJ115" s="260"/>
      <c r="CK115" s="260"/>
      <c r="CL115" s="260"/>
      <c r="CM115" s="260"/>
      <c r="CN115" s="260"/>
      <c r="CO115" s="260"/>
      <c r="CP115" s="260"/>
      <c r="CQ115" s="260"/>
      <c r="CR115" s="260"/>
    </row>
    <row r="116" spans="1:67" ht="2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 s="260"/>
      <c r="O116" s="260"/>
      <c r="P116" s="260"/>
      <c r="Q116" s="260"/>
      <c r="R116" s="260"/>
      <c r="S116" s="260"/>
      <c r="T116" s="260"/>
      <c r="U116" s="260"/>
      <c r="V116" s="260"/>
      <c r="W116" s="260"/>
      <c r="X116" s="260"/>
      <c r="Y116" s="260"/>
      <c r="Z116" s="260"/>
      <c r="AA116" s="260"/>
      <c r="AB116" s="260"/>
      <c r="AC116" s="260"/>
      <c r="AD116" s="260"/>
      <c r="AE116" s="260"/>
      <c r="AF116" s="260"/>
      <c r="AG116" s="260"/>
      <c r="AH116" s="260"/>
      <c r="AI116" s="260"/>
      <c r="AJ116" s="260"/>
      <c r="AK116" s="260"/>
      <c r="AL116" s="260"/>
      <c r="AM116" s="260"/>
      <c r="AN116" s="260"/>
      <c r="AO116" s="260"/>
      <c r="AP116" s="260"/>
      <c r="AQ116" s="260"/>
      <c r="AR116" s="260"/>
      <c r="AS116" s="260"/>
      <c r="AT116" s="260"/>
      <c r="AU116" s="260"/>
      <c r="AV116" s="260"/>
      <c r="AW116" s="260"/>
      <c r="AX116" s="260"/>
      <c r="AY116" s="260"/>
      <c r="AZ116" s="260"/>
      <c r="BA116" s="260"/>
      <c r="BB116" s="260"/>
      <c r="BC116" s="260"/>
      <c r="BD116" s="260"/>
      <c r="BE116" s="260"/>
      <c r="BF116" s="260"/>
      <c r="BG116" s="260"/>
      <c r="BH116" s="260"/>
      <c r="BI116" s="260"/>
      <c r="BJ116" s="260"/>
      <c r="BK116" s="260"/>
      <c r="BL116" s="260"/>
      <c r="BM116" s="260"/>
      <c r="BN116" s="260"/>
      <c r="BO116" s="260"/>
    </row>
    <row r="117" spans="1:67" ht="2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 s="260"/>
      <c r="O117" s="260"/>
      <c r="P117" s="260"/>
      <c r="Q117" s="260"/>
      <c r="R117" s="260"/>
      <c r="S117" s="260"/>
      <c r="T117" s="260"/>
      <c r="U117" s="260"/>
      <c r="V117" s="260"/>
      <c r="W117" s="260"/>
      <c r="X117" s="260"/>
      <c r="Y117" s="260"/>
      <c r="Z117" s="260"/>
      <c r="AA117" s="260"/>
      <c r="AB117" s="260"/>
      <c r="AC117" s="260"/>
      <c r="AD117" s="260"/>
      <c r="AE117" s="260"/>
      <c r="AF117" s="260"/>
      <c r="AG117" s="260"/>
      <c r="AH117" s="260"/>
      <c r="AI117" s="260"/>
      <c r="AJ117" s="260"/>
      <c r="AK117" s="260"/>
      <c r="AL117" s="260"/>
      <c r="AM117" s="260"/>
      <c r="AN117" s="260"/>
      <c r="AO117" s="260"/>
      <c r="AP117" s="260"/>
      <c r="AQ117" s="260"/>
      <c r="AR117" s="260"/>
      <c r="AS117" s="260"/>
      <c r="AT117" s="260"/>
      <c r="AU117" s="260"/>
      <c r="AV117" s="260"/>
      <c r="AW117" s="260"/>
      <c r="AX117" s="260"/>
      <c r="AY117" s="260"/>
      <c r="AZ117" s="260"/>
      <c r="BA117" s="260"/>
      <c r="BB117" s="260"/>
      <c r="BC117" s="260"/>
      <c r="BD117" s="260"/>
      <c r="BE117" s="260"/>
      <c r="BF117" s="260"/>
      <c r="BG117" s="260"/>
      <c r="BH117" s="260"/>
      <c r="BI117" s="260"/>
      <c r="BJ117" s="260"/>
      <c r="BK117" s="260"/>
      <c r="BL117" s="260"/>
      <c r="BM117" s="260"/>
      <c r="BN117" s="260"/>
      <c r="BO117" s="260"/>
    </row>
    <row r="118" spans="1:67" ht="2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 s="260"/>
      <c r="O118" s="260"/>
      <c r="P118" s="260"/>
      <c r="Q118" s="260"/>
      <c r="R118" s="260"/>
      <c r="S118" s="260"/>
      <c r="T118" s="260"/>
      <c r="U118" s="260"/>
      <c r="V118" s="260"/>
      <c r="W118" s="260"/>
      <c r="X118" s="260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0"/>
      <c r="AN118" s="260"/>
      <c r="AO118" s="260"/>
      <c r="AP118" s="260"/>
      <c r="AQ118" s="260"/>
      <c r="AR118" s="260"/>
      <c r="AS118" s="260"/>
      <c r="AT118" s="260"/>
      <c r="AU118" s="260"/>
      <c r="AV118" s="260"/>
      <c r="AW118" s="260"/>
      <c r="AX118" s="260"/>
      <c r="AY118" s="260"/>
      <c r="AZ118" s="260"/>
      <c r="BA118" s="260"/>
      <c r="BB118" s="260"/>
      <c r="BC118" s="260"/>
      <c r="BD118" s="260"/>
      <c r="BE118" s="260"/>
      <c r="BF118" s="260"/>
      <c r="BG118" s="260"/>
      <c r="BH118" s="260"/>
      <c r="BI118" s="260"/>
      <c r="BJ118" s="260"/>
      <c r="BK118" s="260"/>
      <c r="BL118" s="260"/>
      <c r="BM118" s="260"/>
      <c r="BN118" s="260"/>
      <c r="BO118" s="260"/>
    </row>
    <row r="119" spans="1:67" ht="2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  <c r="AO119" s="260"/>
      <c r="AP119" s="260"/>
      <c r="AQ119" s="260"/>
      <c r="AR119" s="260"/>
      <c r="AS119" s="260"/>
      <c r="AT119" s="260"/>
      <c r="AU119" s="260"/>
      <c r="AV119" s="260"/>
      <c r="AW119" s="260"/>
      <c r="AX119" s="260"/>
      <c r="AY119" s="260"/>
      <c r="AZ119" s="260"/>
      <c r="BA119" s="260"/>
      <c r="BB119" s="260"/>
      <c r="BC119" s="260"/>
      <c r="BD119" s="260"/>
      <c r="BE119" s="260"/>
      <c r="BF119" s="260"/>
      <c r="BG119" s="260"/>
      <c r="BH119" s="260"/>
      <c r="BI119" s="260"/>
      <c r="BJ119" s="260"/>
      <c r="BK119" s="260"/>
      <c r="BL119" s="260"/>
      <c r="BM119" s="260"/>
      <c r="BN119" s="260"/>
      <c r="BO119" s="260"/>
    </row>
    <row r="120" spans="1:67" ht="2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 s="260"/>
      <c r="O120" s="260"/>
      <c r="P120" s="260"/>
      <c r="Q120" s="260"/>
      <c r="R120" s="260"/>
      <c r="S120" s="260"/>
      <c r="T120" s="260"/>
      <c r="U120" s="260"/>
      <c r="V120" s="260"/>
      <c r="W120" s="260"/>
      <c r="X120" s="260"/>
      <c r="Y120" s="260"/>
      <c r="Z120" s="260"/>
      <c r="AA120" s="260"/>
      <c r="AB120" s="260"/>
      <c r="AC120" s="260"/>
      <c r="AD120" s="260"/>
      <c r="AE120" s="260"/>
      <c r="AF120" s="260"/>
      <c r="AG120" s="260"/>
      <c r="AH120" s="260"/>
      <c r="AI120" s="260"/>
      <c r="AJ120" s="260"/>
      <c r="AK120" s="260"/>
      <c r="AL120" s="260"/>
      <c r="AM120" s="260"/>
      <c r="AN120" s="260"/>
      <c r="AO120" s="260"/>
      <c r="AP120" s="260"/>
      <c r="AQ120" s="260"/>
      <c r="AR120" s="260"/>
      <c r="AS120" s="260"/>
      <c r="AT120" s="260"/>
      <c r="AU120" s="260"/>
      <c r="AV120" s="260"/>
      <c r="AW120" s="260"/>
      <c r="AX120" s="260"/>
      <c r="AY120" s="260"/>
      <c r="AZ120" s="260"/>
      <c r="BA120" s="260"/>
      <c r="BB120" s="260"/>
      <c r="BC120" s="260"/>
      <c r="BD120" s="260"/>
      <c r="BE120" s="260"/>
      <c r="BF120" s="260"/>
      <c r="BG120" s="260"/>
      <c r="BH120" s="260"/>
      <c r="BI120" s="260"/>
      <c r="BJ120" s="260"/>
      <c r="BK120" s="260"/>
      <c r="BL120" s="260"/>
      <c r="BM120" s="260"/>
      <c r="BN120" s="260"/>
      <c r="BO120" s="260"/>
    </row>
    <row r="121" spans="1:67" ht="2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 s="260"/>
      <c r="O121" s="260"/>
      <c r="P121" s="260"/>
      <c r="Q121" s="260"/>
      <c r="R121" s="260"/>
      <c r="S121" s="260"/>
      <c r="T121" s="260"/>
      <c r="U121" s="260"/>
      <c r="V121" s="260"/>
      <c r="W121" s="260"/>
      <c r="X121" s="260"/>
      <c r="Y121" s="260"/>
      <c r="Z121" s="260"/>
      <c r="AA121" s="260"/>
      <c r="AB121" s="260"/>
      <c r="AC121" s="260"/>
      <c r="AD121" s="260"/>
      <c r="AE121" s="260"/>
      <c r="AF121" s="260"/>
      <c r="AG121" s="260"/>
      <c r="AH121" s="260"/>
      <c r="AI121" s="260"/>
      <c r="AJ121" s="260"/>
      <c r="AK121" s="260"/>
      <c r="AL121" s="260"/>
      <c r="AM121" s="260"/>
      <c r="AN121" s="260"/>
      <c r="AO121" s="260"/>
      <c r="AP121" s="260"/>
      <c r="AQ121" s="260"/>
      <c r="AR121" s="260"/>
      <c r="AS121" s="260"/>
      <c r="AT121" s="260"/>
      <c r="AU121" s="260"/>
      <c r="AV121" s="260"/>
      <c r="AW121" s="260"/>
      <c r="AX121" s="260"/>
      <c r="AY121" s="260"/>
      <c r="AZ121" s="260"/>
      <c r="BA121" s="260"/>
      <c r="BB121" s="260"/>
      <c r="BC121" s="260"/>
      <c r="BD121" s="260"/>
      <c r="BE121" s="260"/>
      <c r="BF121" s="260"/>
      <c r="BG121" s="260"/>
      <c r="BH121" s="260"/>
      <c r="BI121" s="260"/>
      <c r="BJ121" s="260"/>
      <c r="BK121" s="260"/>
      <c r="BL121" s="260"/>
      <c r="BM121" s="260"/>
      <c r="BN121" s="260"/>
      <c r="BO121" s="260"/>
    </row>
    <row r="122" spans="1:67" ht="2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 s="260"/>
      <c r="O122" s="260"/>
      <c r="P122" s="260"/>
      <c r="Q122" s="260"/>
      <c r="R122" s="260"/>
      <c r="S122" s="260"/>
      <c r="T122" s="260"/>
      <c r="U122" s="260"/>
      <c r="V122" s="260"/>
      <c r="W122" s="260"/>
      <c r="X122" s="260"/>
      <c r="Y122" s="260"/>
      <c r="Z122" s="260"/>
      <c r="AA122" s="260"/>
      <c r="AB122" s="260"/>
      <c r="AC122" s="260"/>
      <c r="AD122" s="260"/>
      <c r="AE122" s="260"/>
      <c r="AF122" s="260"/>
      <c r="AG122" s="260"/>
      <c r="AH122" s="260"/>
      <c r="AI122" s="260"/>
      <c r="AJ122" s="260"/>
      <c r="AK122" s="260"/>
      <c r="AL122" s="260"/>
      <c r="AM122" s="260"/>
      <c r="AN122" s="260"/>
      <c r="AO122" s="260"/>
      <c r="AP122" s="260"/>
      <c r="AQ122" s="260"/>
      <c r="AR122" s="260"/>
      <c r="AS122" s="260"/>
      <c r="AT122" s="260"/>
      <c r="AU122" s="260"/>
      <c r="AV122" s="260"/>
      <c r="AW122" s="260"/>
      <c r="AX122" s="260"/>
      <c r="AY122" s="260"/>
      <c r="AZ122" s="260"/>
      <c r="BA122" s="260"/>
      <c r="BB122" s="260"/>
      <c r="BC122" s="260"/>
      <c r="BD122" s="260"/>
      <c r="BE122" s="260"/>
      <c r="BF122" s="260"/>
      <c r="BG122" s="260"/>
      <c r="BH122" s="260"/>
      <c r="BI122" s="260"/>
      <c r="BJ122" s="260"/>
      <c r="BK122" s="260"/>
      <c r="BL122" s="260"/>
      <c r="BM122" s="260"/>
      <c r="BN122" s="260"/>
      <c r="BO122" s="260"/>
    </row>
    <row r="123" spans="1:67" ht="2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 s="260"/>
      <c r="O123" s="260"/>
      <c r="P123" s="260"/>
      <c r="Q123" s="260"/>
      <c r="R123" s="260"/>
      <c r="S123" s="260"/>
      <c r="T123" s="260"/>
      <c r="U123" s="260"/>
      <c r="V123" s="260"/>
      <c r="W123" s="260"/>
      <c r="X123" s="260"/>
      <c r="Y123" s="260"/>
      <c r="Z123" s="260"/>
      <c r="AA123" s="260"/>
      <c r="AB123" s="260"/>
      <c r="AC123" s="260"/>
      <c r="AD123" s="260"/>
      <c r="AE123" s="260"/>
      <c r="AF123" s="260"/>
      <c r="AG123" s="260"/>
      <c r="AH123" s="260"/>
      <c r="AI123" s="260"/>
      <c r="AJ123" s="260"/>
      <c r="AK123" s="260"/>
      <c r="AL123" s="260"/>
      <c r="AM123" s="260"/>
      <c r="AN123" s="260"/>
      <c r="AO123" s="260"/>
      <c r="AP123" s="260"/>
      <c r="AQ123" s="260"/>
      <c r="AR123" s="260"/>
      <c r="AS123" s="260"/>
      <c r="AT123" s="260"/>
      <c r="AU123" s="260"/>
      <c r="AV123" s="260"/>
      <c r="AW123" s="260"/>
      <c r="AX123" s="260"/>
      <c r="AY123" s="260"/>
      <c r="AZ123" s="260"/>
      <c r="BA123" s="260"/>
      <c r="BB123" s="260"/>
      <c r="BC123" s="260"/>
      <c r="BD123" s="260"/>
      <c r="BE123" s="260"/>
      <c r="BF123" s="260"/>
      <c r="BG123" s="260"/>
      <c r="BH123" s="260"/>
      <c r="BI123" s="260"/>
      <c r="BJ123" s="260"/>
      <c r="BK123" s="260"/>
      <c r="BL123" s="260"/>
      <c r="BM123" s="260"/>
      <c r="BN123" s="260"/>
      <c r="BO123" s="260"/>
    </row>
    <row r="124" spans="1:67" ht="2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260"/>
      <c r="Z124" s="260"/>
      <c r="AA124" s="260"/>
      <c r="AB124" s="260"/>
      <c r="AC124" s="260"/>
      <c r="AD124" s="260"/>
      <c r="AE124" s="260"/>
      <c r="AF124" s="260"/>
      <c r="AG124" s="260"/>
      <c r="AH124" s="260"/>
      <c r="AI124" s="260"/>
      <c r="AJ124" s="260"/>
      <c r="AK124" s="260"/>
      <c r="AL124" s="260"/>
      <c r="AM124" s="260"/>
      <c r="AN124" s="260"/>
      <c r="AO124" s="260"/>
      <c r="AP124" s="260"/>
      <c r="AQ124" s="260"/>
      <c r="AR124" s="260"/>
      <c r="AS124" s="260"/>
      <c r="AT124" s="260"/>
      <c r="AU124" s="260"/>
      <c r="AV124" s="260"/>
      <c r="AW124" s="260"/>
      <c r="AX124" s="260"/>
      <c r="AY124" s="260"/>
      <c r="AZ124" s="260"/>
      <c r="BA124" s="260"/>
      <c r="BB124" s="260"/>
      <c r="BC124" s="260"/>
      <c r="BD124" s="260"/>
      <c r="BE124" s="260"/>
      <c r="BF124" s="260"/>
      <c r="BG124" s="260"/>
      <c r="BH124" s="260"/>
      <c r="BI124" s="260"/>
      <c r="BJ124" s="260"/>
      <c r="BK124" s="260"/>
      <c r="BL124" s="260"/>
      <c r="BM124" s="260"/>
      <c r="BN124" s="260"/>
      <c r="BO124" s="260"/>
    </row>
    <row r="125" spans="1:67" ht="2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 s="260"/>
      <c r="O125" s="260"/>
      <c r="P125" s="260"/>
      <c r="Q125" s="260"/>
      <c r="R125" s="260"/>
      <c r="S125" s="260"/>
      <c r="T125" s="260"/>
      <c r="U125" s="260"/>
      <c r="V125" s="260"/>
      <c r="W125" s="260"/>
      <c r="X125" s="260"/>
      <c r="Y125" s="260"/>
      <c r="Z125" s="260"/>
      <c r="AA125" s="260"/>
      <c r="AB125" s="260"/>
      <c r="AC125" s="260"/>
      <c r="AD125" s="260"/>
      <c r="AE125" s="260"/>
      <c r="AF125" s="260"/>
      <c r="AG125" s="260"/>
      <c r="AH125" s="260"/>
      <c r="AI125" s="260"/>
      <c r="AJ125" s="260"/>
      <c r="AK125" s="260"/>
      <c r="AL125" s="260"/>
      <c r="AM125" s="260"/>
      <c r="AN125" s="260"/>
      <c r="AO125" s="260"/>
      <c r="AP125" s="260"/>
      <c r="AQ125" s="260"/>
      <c r="AR125" s="260"/>
      <c r="AS125" s="260"/>
      <c r="AT125" s="260"/>
      <c r="AU125" s="260"/>
      <c r="AV125" s="260"/>
      <c r="AW125" s="260"/>
      <c r="AX125" s="260"/>
      <c r="AY125" s="260"/>
      <c r="AZ125" s="260"/>
      <c r="BA125" s="260"/>
      <c r="BB125" s="260"/>
      <c r="BC125" s="260"/>
      <c r="BD125" s="260"/>
      <c r="BE125" s="260"/>
      <c r="BF125" s="260"/>
      <c r="BG125" s="260"/>
      <c r="BH125" s="260"/>
      <c r="BI125" s="260"/>
      <c r="BJ125" s="260"/>
      <c r="BK125" s="260"/>
      <c r="BL125" s="260"/>
      <c r="BM125" s="260"/>
      <c r="BN125" s="260"/>
      <c r="BO125" s="260"/>
    </row>
    <row r="126" spans="1:67" ht="2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 s="260"/>
      <c r="O126" s="260"/>
      <c r="P126" s="260"/>
      <c r="Q126" s="260"/>
      <c r="R126" s="260"/>
      <c r="S126" s="260"/>
      <c r="T126" s="260"/>
      <c r="U126" s="260"/>
      <c r="V126" s="260"/>
      <c r="W126" s="260"/>
      <c r="X126" s="260"/>
      <c r="Y126" s="260"/>
      <c r="Z126" s="260"/>
      <c r="AA126" s="260"/>
      <c r="AB126" s="260"/>
      <c r="AC126" s="260"/>
      <c r="AD126" s="260"/>
      <c r="AE126" s="260"/>
      <c r="AF126" s="260"/>
      <c r="AG126" s="260"/>
      <c r="AH126" s="260"/>
      <c r="AI126" s="260"/>
      <c r="AJ126" s="260"/>
      <c r="AK126" s="260"/>
      <c r="AL126" s="260"/>
      <c r="AM126" s="260"/>
      <c r="AN126" s="260"/>
      <c r="AO126" s="260"/>
      <c r="AP126" s="260"/>
      <c r="AQ126" s="260"/>
      <c r="AR126" s="260"/>
      <c r="AS126" s="260"/>
      <c r="AT126" s="260"/>
      <c r="AU126" s="260"/>
      <c r="AV126" s="260"/>
      <c r="AW126" s="260"/>
      <c r="AX126" s="260"/>
      <c r="AY126" s="260"/>
      <c r="AZ126" s="260"/>
      <c r="BA126" s="260"/>
      <c r="BB126" s="260"/>
      <c r="BC126" s="260"/>
      <c r="BD126" s="260"/>
      <c r="BE126" s="260"/>
      <c r="BF126" s="260"/>
      <c r="BG126" s="260"/>
      <c r="BH126" s="260"/>
      <c r="BI126" s="260"/>
      <c r="BJ126" s="260"/>
      <c r="BK126" s="260"/>
      <c r="BL126" s="260"/>
      <c r="BM126" s="260"/>
      <c r="BN126" s="260"/>
      <c r="BO126" s="260"/>
    </row>
    <row r="127" spans="1:67" ht="2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  <c r="AJ127" s="260"/>
      <c r="AK127" s="260"/>
      <c r="AL127" s="260"/>
      <c r="AM127" s="260"/>
      <c r="AN127" s="260"/>
      <c r="AO127" s="260"/>
      <c r="AP127" s="260"/>
      <c r="AQ127" s="260"/>
      <c r="AR127" s="260"/>
      <c r="AS127" s="260"/>
      <c r="AT127" s="260"/>
      <c r="AU127" s="260"/>
      <c r="AV127" s="260"/>
      <c r="AW127" s="260"/>
      <c r="AX127" s="260"/>
      <c r="AY127" s="260"/>
      <c r="AZ127" s="260"/>
      <c r="BA127" s="260"/>
      <c r="BB127" s="260"/>
      <c r="BC127" s="260"/>
      <c r="BD127" s="260"/>
      <c r="BE127" s="260"/>
      <c r="BF127" s="260"/>
      <c r="BG127" s="260"/>
      <c r="BH127" s="260"/>
      <c r="BI127" s="260"/>
      <c r="BJ127" s="260"/>
      <c r="BK127" s="260"/>
      <c r="BL127" s="260"/>
      <c r="BM127" s="260"/>
      <c r="BN127" s="260"/>
      <c r="BO127" s="260"/>
    </row>
    <row r="128" spans="1:67" ht="2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 s="260"/>
      <c r="O128" s="260"/>
      <c r="P128" s="260"/>
      <c r="Q128" s="260"/>
      <c r="R128" s="260"/>
      <c r="S128" s="260"/>
      <c r="T128" s="260"/>
      <c r="U128" s="260"/>
      <c r="V128" s="260"/>
      <c r="W128" s="260"/>
      <c r="X128" s="260"/>
      <c r="Y128" s="260"/>
      <c r="Z128" s="260"/>
      <c r="AA128" s="260"/>
      <c r="AB128" s="260"/>
      <c r="AC128" s="260"/>
      <c r="AD128" s="260"/>
      <c r="AE128" s="260"/>
      <c r="AF128" s="260"/>
      <c r="AG128" s="260"/>
      <c r="AH128" s="260"/>
      <c r="AI128" s="260"/>
      <c r="AJ128" s="260"/>
      <c r="AK128" s="260"/>
      <c r="AL128" s="260"/>
      <c r="AM128" s="260"/>
      <c r="AN128" s="260"/>
      <c r="AO128" s="260"/>
      <c r="AP128" s="260"/>
      <c r="AQ128" s="260"/>
      <c r="AR128" s="260"/>
      <c r="AS128" s="260"/>
      <c r="AT128" s="260"/>
      <c r="AU128" s="260"/>
      <c r="AV128" s="260"/>
      <c r="AW128" s="260"/>
      <c r="AX128" s="260"/>
      <c r="AY128" s="260"/>
      <c r="AZ128" s="260"/>
      <c r="BA128" s="260"/>
      <c r="BB128" s="260"/>
      <c r="BC128" s="260"/>
      <c r="BD128" s="260"/>
      <c r="BE128" s="260"/>
      <c r="BF128" s="260"/>
      <c r="BG128" s="260"/>
      <c r="BH128" s="260"/>
      <c r="BI128" s="260"/>
      <c r="BJ128" s="260"/>
      <c r="BK128" s="260"/>
      <c r="BL128" s="260"/>
      <c r="BM128" s="260"/>
      <c r="BN128" s="260"/>
      <c r="BO128" s="260"/>
    </row>
    <row r="129" spans="1:67" ht="2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 s="260"/>
      <c r="O129" s="260"/>
      <c r="P129" s="260"/>
      <c r="Q129" s="260"/>
      <c r="R129" s="260"/>
      <c r="S129" s="260"/>
      <c r="T129" s="260"/>
      <c r="U129" s="260"/>
      <c r="V129" s="260"/>
      <c r="W129" s="260"/>
      <c r="X129" s="260"/>
      <c r="Y129" s="260"/>
      <c r="Z129" s="260"/>
      <c r="AA129" s="260"/>
      <c r="AB129" s="260"/>
      <c r="AC129" s="260"/>
      <c r="AD129" s="260"/>
      <c r="AE129" s="260"/>
      <c r="AF129" s="260"/>
      <c r="AG129" s="260"/>
      <c r="AH129" s="260"/>
      <c r="AI129" s="260"/>
      <c r="AJ129" s="260"/>
      <c r="AK129" s="260"/>
      <c r="AL129" s="260"/>
      <c r="AM129" s="260"/>
      <c r="AN129" s="260"/>
      <c r="AO129" s="260"/>
      <c r="AP129" s="260"/>
      <c r="AQ129" s="260"/>
      <c r="AR129" s="260"/>
      <c r="AS129" s="260"/>
      <c r="AT129" s="260"/>
      <c r="AU129" s="260"/>
      <c r="AV129" s="260"/>
      <c r="AW129" s="260"/>
      <c r="AX129" s="260"/>
      <c r="AY129" s="260"/>
      <c r="AZ129" s="260"/>
      <c r="BA129" s="260"/>
      <c r="BB129" s="260"/>
      <c r="BC129" s="260"/>
      <c r="BD129" s="260"/>
      <c r="BE129" s="260"/>
      <c r="BF129" s="260"/>
      <c r="BG129" s="260"/>
      <c r="BH129" s="260"/>
      <c r="BI129" s="260"/>
      <c r="BJ129" s="260"/>
      <c r="BK129" s="260"/>
      <c r="BL129" s="260"/>
      <c r="BM129" s="260"/>
      <c r="BN129" s="260"/>
      <c r="BO129" s="260"/>
    </row>
    <row r="130" spans="1:67" ht="2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 s="260"/>
      <c r="O130" s="260"/>
      <c r="P130" s="260"/>
      <c r="Q130" s="260"/>
      <c r="R130" s="260"/>
      <c r="S130" s="260"/>
      <c r="T130" s="260"/>
      <c r="U130" s="260"/>
      <c r="V130" s="260"/>
      <c r="W130" s="260"/>
      <c r="X130" s="260"/>
      <c r="Y130" s="260"/>
      <c r="Z130" s="260"/>
      <c r="AA130" s="260"/>
      <c r="AB130" s="260"/>
      <c r="AC130" s="260"/>
      <c r="AD130" s="260"/>
      <c r="AE130" s="260"/>
      <c r="AF130" s="260"/>
      <c r="AG130" s="260"/>
      <c r="AH130" s="260"/>
      <c r="AI130" s="260"/>
      <c r="AJ130" s="260"/>
      <c r="AK130" s="260"/>
      <c r="AL130" s="260"/>
      <c r="AM130" s="260"/>
      <c r="AN130" s="260"/>
      <c r="AO130" s="260"/>
      <c r="AP130" s="260"/>
      <c r="AQ130" s="260"/>
      <c r="AR130" s="260"/>
      <c r="AS130" s="260"/>
      <c r="AT130" s="260"/>
      <c r="AU130" s="260"/>
      <c r="AV130" s="260"/>
      <c r="AW130" s="260"/>
      <c r="AX130" s="260"/>
      <c r="AY130" s="260"/>
      <c r="AZ130" s="260"/>
      <c r="BA130" s="260"/>
      <c r="BB130" s="260"/>
      <c r="BC130" s="260"/>
      <c r="BD130" s="260"/>
      <c r="BE130" s="260"/>
      <c r="BF130" s="260"/>
      <c r="BG130" s="260"/>
      <c r="BH130" s="260"/>
      <c r="BI130" s="260"/>
      <c r="BJ130" s="260"/>
      <c r="BK130" s="260"/>
      <c r="BL130" s="260"/>
      <c r="BM130" s="260"/>
      <c r="BN130" s="260"/>
      <c r="BO130" s="260"/>
    </row>
    <row r="131" spans="1:67" ht="2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 s="260"/>
      <c r="O131" s="260"/>
      <c r="P131" s="260"/>
      <c r="Q131" s="260"/>
      <c r="R131" s="260"/>
      <c r="S131" s="260"/>
      <c r="T131" s="260"/>
      <c r="U131" s="260"/>
      <c r="V131" s="260"/>
      <c r="W131" s="260"/>
      <c r="X131" s="260"/>
      <c r="Y131" s="260"/>
      <c r="Z131" s="260"/>
      <c r="AA131" s="260"/>
      <c r="AB131" s="260"/>
      <c r="AC131" s="260"/>
      <c r="AD131" s="260"/>
      <c r="AE131" s="260"/>
      <c r="AF131" s="260"/>
      <c r="AG131" s="260"/>
      <c r="AH131" s="260"/>
      <c r="AI131" s="260"/>
      <c r="AJ131" s="260"/>
      <c r="AK131" s="260"/>
      <c r="AL131" s="260"/>
      <c r="AM131" s="260"/>
      <c r="AN131" s="260"/>
      <c r="AO131" s="260"/>
      <c r="AP131" s="260"/>
      <c r="AQ131" s="260"/>
      <c r="AR131" s="260"/>
      <c r="AS131" s="260"/>
      <c r="AT131" s="260"/>
      <c r="AU131" s="260"/>
      <c r="AV131" s="260"/>
      <c r="AW131" s="260"/>
      <c r="AX131" s="260"/>
      <c r="AY131" s="260"/>
      <c r="AZ131" s="260"/>
      <c r="BA131" s="260"/>
      <c r="BB131" s="260"/>
      <c r="BC131" s="260"/>
      <c r="BD131" s="260"/>
      <c r="BE131" s="260"/>
      <c r="BF131" s="260"/>
      <c r="BG131" s="260"/>
      <c r="BH131" s="260"/>
      <c r="BI131" s="260"/>
      <c r="BJ131" s="260"/>
      <c r="BK131" s="260"/>
      <c r="BL131" s="260"/>
      <c r="BM131" s="260"/>
      <c r="BN131" s="260"/>
      <c r="BO131" s="260"/>
    </row>
    <row r="132" spans="1:67" ht="2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260"/>
      <c r="Z132" s="260"/>
      <c r="AA132" s="260"/>
      <c r="AB132" s="260"/>
      <c r="AC132" s="260"/>
      <c r="AD132" s="260"/>
      <c r="AE132" s="260"/>
      <c r="AF132" s="260"/>
      <c r="AG132" s="260"/>
      <c r="AH132" s="260"/>
      <c r="AI132" s="260"/>
      <c r="AJ132" s="260"/>
      <c r="AK132" s="260"/>
      <c r="AL132" s="260"/>
      <c r="AM132" s="260"/>
      <c r="AN132" s="260"/>
      <c r="AO132" s="260"/>
      <c r="AP132" s="260"/>
      <c r="AQ132" s="260"/>
      <c r="AR132" s="260"/>
      <c r="AS132" s="260"/>
      <c r="AT132" s="260"/>
      <c r="AU132" s="260"/>
      <c r="AV132" s="260"/>
      <c r="AW132" s="260"/>
      <c r="AX132" s="260"/>
      <c r="AY132" s="260"/>
      <c r="AZ132" s="260"/>
      <c r="BA132" s="260"/>
      <c r="BB132" s="260"/>
      <c r="BC132" s="260"/>
      <c r="BD132" s="260"/>
      <c r="BE132" s="260"/>
      <c r="BF132" s="260"/>
      <c r="BG132" s="260"/>
      <c r="BH132" s="260"/>
      <c r="BI132" s="260"/>
      <c r="BJ132" s="260"/>
      <c r="BK132" s="260"/>
      <c r="BL132" s="260"/>
      <c r="BM132" s="260"/>
      <c r="BN132" s="260"/>
      <c r="BO132" s="260"/>
    </row>
    <row r="133" spans="1:67" ht="2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 s="260"/>
      <c r="O133" s="260"/>
      <c r="P133" s="260"/>
      <c r="Q133" s="260"/>
      <c r="R133" s="260"/>
      <c r="S133" s="260"/>
      <c r="T133" s="260"/>
      <c r="U133" s="260"/>
      <c r="V133" s="260"/>
      <c r="W133" s="260"/>
      <c r="X133" s="260"/>
      <c r="Y133" s="260"/>
      <c r="Z133" s="260"/>
      <c r="AA133" s="260"/>
      <c r="AB133" s="260"/>
      <c r="AC133" s="260"/>
      <c r="AD133" s="260"/>
      <c r="AE133" s="260"/>
      <c r="AF133" s="260"/>
      <c r="AG133" s="260"/>
      <c r="AH133" s="260"/>
      <c r="AI133" s="260"/>
      <c r="AJ133" s="260"/>
      <c r="AK133" s="260"/>
      <c r="AL133" s="260"/>
      <c r="AM133" s="260"/>
      <c r="AN133" s="260"/>
      <c r="AO133" s="260"/>
      <c r="AP133" s="260"/>
      <c r="AQ133" s="260"/>
      <c r="AR133" s="260"/>
      <c r="AS133" s="260"/>
      <c r="AT133" s="260"/>
      <c r="AU133" s="260"/>
      <c r="AV133" s="260"/>
      <c r="AW133" s="260"/>
      <c r="AX133" s="260"/>
      <c r="AY133" s="260"/>
      <c r="AZ133" s="260"/>
      <c r="BA133" s="260"/>
      <c r="BB133" s="260"/>
      <c r="BC133" s="260"/>
      <c r="BD133" s="260"/>
      <c r="BE133" s="260"/>
      <c r="BF133" s="260"/>
      <c r="BG133" s="260"/>
      <c r="BH133" s="260"/>
      <c r="BI133" s="260"/>
      <c r="BJ133" s="260"/>
      <c r="BK133" s="260"/>
      <c r="BL133" s="260"/>
      <c r="BM133" s="260"/>
      <c r="BN133" s="260"/>
      <c r="BO133" s="260"/>
    </row>
    <row r="134" spans="1:67" ht="2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 s="260"/>
      <c r="O134" s="260"/>
      <c r="P134" s="260"/>
      <c r="Q134" s="260"/>
      <c r="R134" s="260"/>
      <c r="S134" s="260"/>
      <c r="T134" s="260"/>
      <c r="U134" s="260"/>
      <c r="V134" s="260"/>
      <c r="W134" s="260"/>
      <c r="X134" s="260"/>
      <c r="Y134" s="260"/>
      <c r="Z134" s="260"/>
      <c r="AA134" s="260"/>
      <c r="AB134" s="260"/>
      <c r="AC134" s="260"/>
      <c r="AD134" s="260"/>
      <c r="AE134" s="260"/>
      <c r="AF134" s="260"/>
      <c r="AG134" s="260"/>
      <c r="AH134" s="260"/>
      <c r="AI134" s="260"/>
      <c r="AJ134" s="260"/>
      <c r="AK134" s="260"/>
      <c r="AL134" s="260"/>
      <c r="AM134" s="260"/>
      <c r="AN134" s="260"/>
      <c r="AO134" s="260"/>
      <c r="AP134" s="260"/>
      <c r="AQ134" s="260"/>
      <c r="AR134" s="260"/>
      <c r="AS134" s="260"/>
      <c r="AT134" s="260"/>
      <c r="AU134" s="260"/>
      <c r="AV134" s="260"/>
      <c r="AW134" s="260"/>
      <c r="AX134" s="260"/>
      <c r="AY134" s="260"/>
      <c r="AZ134" s="260"/>
      <c r="BA134" s="260"/>
      <c r="BB134" s="260"/>
      <c r="BC134" s="260"/>
      <c r="BD134" s="260"/>
      <c r="BE134" s="260"/>
      <c r="BF134" s="260"/>
      <c r="BG134" s="260"/>
      <c r="BH134" s="260"/>
      <c r="BI134" s="260"/>
      <c r="BJ134" s="260"/>
      <c r="BK134" s="260"/>
      <c r="BL134" s="260"/>
      <c r="BM134" s="260"/>
      <c r="BN134" s="260"/>
      <c r="BO134" s="260"/>
    </row>
    <row r="135" spans="1:67" ht="2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60"/>
      <c r="AF135" s="260"/>
      <c r="AG135" s="260"/>
      <c r="AH135" s="260"/>
      <c r="AI135" s="260"/>
      <c r="AJ135" s="260"/>
      <c r="AK135" s="260"/>
      <c r="AL135" s="260"/>
      <c r="AM135" s="260"/>
      <c r="AN135" s="260"/>
      <c r="AO135" s="260"/>
      <c r="AP135" s="260"/>
      <c r="AQ135" s="260"/>
      <c r="AR135" s="260"/>
      <c r="AS135" s="260"/>
      <c r="AT135" s="260"/>
      <c r="AU135" s="260"/>
      <c r="AV135" s="260"/>
      <c r="AW135" s="260"/>
      <c r="AX135" s="260"/>
      <c r="AY135" s="260"/>
      <c r="AZ135" s="260"/>
      <c r="BA135" s="260"/>
      <c r="BB135" s="260"/>
      <c r="BC135" s="260"/>
      <c r="BD135" s="260"/>
      <c r="BE135" s="260"/>
      <c r="BF135" s="260"/>
      <c r="BG135" s="260"/>
      <c r="BH135" s="260"/>
      <c r="BI135" s="260"/>
      <c r="BJ135" s="260"/>
      <c r="BK135" s="260"/>
      <c r="BL135" s="260"/>
      <c r="BM135" s="260"/>
      <c r="BN135" s="260"/>
      <c r="BO135" s="260"/>
    </row>
    <row r="136" spans="1:67" ht="2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 s="260"/>
      <c r="O136" s="260"/>
      <c r="P136" s="260"/>
      <c r="Q136" s="260"/>
      <c r="R136" s="260"/>
      <c r="S136" s="260"/>
      <c r="T136" s="260"/>
      <c r="U136" s="260"/>
      <c r="V136" s="260"/>
      <c r="W136" s="260"/>
      <c r="X136" s="260"/>
      <c r="Y136" s="260"/>
      <c r="Z136" s="260"/>
      <c r="AA136" s="260"/>
      <c r="AB136" s="260"/>
      <c r="AC136" s="260"/>
      <c r="AD136" s="260"/>
      <c r="AE136" s="260"/>
      <c r="AF136" s="260"/>
      <c r="AG136" s="260"/>
      <c r="AH136" s="260"/>
      <c r="AI136" s="260"/>
      <c r="AJ136" s="260"/>
      <c r="AK136" s="260"/>
      <c r="AL136" s="260"/>
      <c r="AM136" s="260"/>
      <c r="AN136" s="260"/>
      <c r="AO136" s="260"/>
      <c r="AP136" s="260"/>
      <c r="AQ136" s="260"/>
      <c r="AR136" s="260"/>
      <c r="AS136" s="260"/>
      <c r="AT136" s="260"/>
      <c r="AU136" s="260"/>
      <c r="AV136" s="260"/>
      <c r="AW136" s="260"/>
      <c r="AX136" s="260"/>
      <c r="AY136" s="260"/>
      <c r="AZ136" s="260"/>
      <c r="BA136" s="260"/>
      <c r="BB136" s="260"/>
      <c r="BC136" s="260"/>
      <c r="BD136" s="260"/>
      <c r="BE136" s="260"/>
      <c r="BF136" s="260"/>
      <c r="BG136" s="260"/>
      <c r="BH136" s="260"/>
      <c r="BI136" s="260"/>
      <c r="BJ136" s="260"/>
      <c r="BK136" s="260"/>
      <c r="BL136" s="260"/>
      <c r="BM136" s="260"/>
      <c r="BN136" s="260"/>
      <c r="BO136" s="260"/>
    </row>
    <row r="137" spans="1:67" ht="2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 s="260"/>
      <c r="O137" s="260"/>
      <c r="P137" s="260"/>
      <c r="Q137" s="260"/>
      <c r="R137" s="260"/>
      <c r="S137" s="260"/>
      <c r="T137" s="260"/>
      <c r="U137" s="260"/>
      <c r="V137" s="260"/>
      <c r="W137" s="260"/>
      <c r="X137" s="260"/>
      <c r="Y137" s="260"/>
      <c r="Z137" s="260"/>
      <c r="AA137" s="260"/>
      <c r="AB137" s="260"/>
      <c r="AC137" s="260"/>
      <c r="AD137" s="260"/>
      <c r="AE137" s="260"/>
      <c r="AF137" s="260"/>
      <c r="AG137" s="260"/>
      <c r="AH137" s="260"/>
      <c r="AI137" s="260"/>
      <c r="AJ137" s="260"/>
      <c r="AK137" s="260"/>
      <c r="AL137" s="260"/>
      <c r="AM137" s="260"/>
      <c r="AN137" s="260"/>
      <c r="AO137" s="260"/>
      <c r="AP137" s="260"/>
      <c r="AQ137" s="260"/>
      <c r="AR137" s="260"/>
      <c r="AS137" s="260"/>
      <c r="AT137" s="260"/>
      <c r="AU137" s="260"/>
      <c r="AV137" s="260"/>
      <c r="AW137" s="260"/>
      <c r="AX137" s="260"/>
      <c r="AY137" s="260"/>
      <c r="AZ137" s="260"/>
      <c r="BA137" s="260"/>
      <c r="BB137" s="260"/>
      <c r="BC137" s="260"/>
      <c r="BD137" s="260"/>
      <c r="BE137" s="260"/>
      <c r="BF137" s="260"/>
      <c r="BG137" s="260"/>
      <c r="BH137" s="260"/>
      <c r="BI137" s="260"/>
      <c r="BJ137" s="260"/>
      <c r="BK137" s="260"/>
      <c r="BL137" s="260"/>
      <c r="BM137" s="260"/>
      <c r="BN137" s="260"/>
      <c r="BO137" s="260"/>
    </row>
    <row r="138" spans="1:67" ht="2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 s="260"/>
      <c r="O138" s="260"/>
      <c r="P138" s="260"/>
      <c r="Q138" s="260"/>
      <c r="R138" s="260"/>
      <c r="S138" s="260"/>
      <c r="T138" s="260"/>
      <c r="U138" s="260"/>
      <c r="V138" s="260"/>
      <c r="W138" s="260"/>
      <c r="X138" s="260"/>
      <c r="Y138" s="260"/>
      <c r="Z138" s="260"/>
      <c r="AA138" s="260"/>
      <c r="AB138" s="260"/>
      <c r="AC138" s="260"/>
      <c r="AD138" s="260"/>
      <c r="AE138" s="260"/>
      <c r="AF138" s="260"/>
      <c r="AG138" s="260"/>
      <c r="AH138" s="260"/>
      <c r="AI138" s="260"/>
      <c r="AJ138" s="260"/>
      <c r="AK138" s="260"/>
      <c r="AL138" s="260"/>
      <c r="AM138" s="260"/>
      <c r="AN138" s="260"/>
      <c r="AO138" s="260"/>
      <c r="AP138" s="260"/>
      <c r="AQ138" s="260"/>
      <c r="AR138" s="260"/>
      <c r="AS138" s="260"/>
      <c r="AT138" s="260"/>
      <c r="AU138" s="260"/>
      <c r="AV138" s="260"/>
      <c r="AW138" s="260"/>
      <c r="AX138" s="260"/>
      <c r="AY138" s="260"/>
      <c r="AZ138" s="260"/>
      <c r="BA138" s="260"/>
      <c r="BB138" s="260"/>
      <c r="BC138" s="260"/>
      <c r="BD138" s="260"/>
      <c r="BE138" s="260"/>
      <c r="BF138" s="260"/>
      <c r="BG138" s="260"/>
      <c r="BH138" s="260"/>
      <c r="BI138" s="260"/>
      <c r="BJ138" s="260"/>
      <c r="BK138" s="260"/>
      <c r="BL138" s="260"/>
      <c r="BM138" s="260"/>
      <c r="BN138" s="260"/>
      <c r="BO138" s="260"/>
    </row>
    <row r="139" spans="1:67" ht="2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 s="260"/>
      <c r="O139" s="260"/>
      <c r="P139" s="260"/>
      <c r="Q139" s="260"/>
      <c r="R139" s="260"/>
      <c r="S139" s="260"/>
      <c r="T139" s="260"/>
      <c r="U139" s="260"/>
      <c r="V139" s="260"/>
      <c r="W139" s="260"/>
      <c r="X139" s="260"/>
      <c r="Y139" s="260"/>
      <c r="Z139" s="260"/>
      <c r="AA139" s="260"/>
      <c r="AB139" s="260"/>
      <c r="AC139" s="260"/>
      <c r="AD139" s="260"/>
      <c r="AE139" s="260"/>
      <c r="AF139" s="260"/>
      <c r="AG139" s="260"/>
      <c r="AH139" s="260"/>
      <c r="AI139" s="260"/>
      <c r="AJ139" s="260"/>
      <c r="AK139" s="260"/>
      <c r="AL139" s="260"/>
      <c r="AM139" s="260"/>
      <c r="AN139" s="260"/>
      <c r="AO139" s="260"/>
      <c r="AP139" s="260"/>
      <c r="AQ139" s="260"/>
      <c r="AR139" s="260"/>
      <c r="AS139" s="260"/>
      <c r="AT139" s="260"/>
      <c r="AU139" s="260"/>
      <c r="AV139" s="260"/>
      <c r="AW139" s="260"/>
      <c r="AX139" s="260"/>
      <c r="AY139" s="260"/>
      <c r="AZ139" s="260"/>
      <c r="BA139" s="260"/>
      <c r="BB139" s="260"/>
      <c r="BC139" s="260"/>
      <c r="BD139" s="260"/>
      <c r="BE139" s="260"/>
      <c r="BF139" s="260"/>
      <c r="BG139" s="260"/>
      <c r="BH139" s="260"/>
      <c r="BI139" s="260"/>
      <c r="BJ139" s="260"/>
      <c r="BK139" s="260"/>
      <c r="BL139" s="260"/>
      <c r="BM139" s="260"/>
      <c r="BN139" s="260"/>
      <c r="BO139" s="260"/>
    </row>
    <row r="140" spans="1:67" ht="2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260"/>
      <c r="Z140" s="260"/>
      <c r="AA140" s="260"/>
      <c r="AB140" s="260"/>
      <c r="AC140" s="260"/>
      <c r="AD140" s="260"/>
      <c r="AE140" s="260"/>
      <c r="AF140" s="260"/>
      <c r="AG140" s="260"/>
      <c r="AH140" s="260"/>
      <c r="AI140" s="260"/>
      <c r="AJ140" s="260"/>
      <c r="AK140" s="260"/>
      <c r="AL140" s="260"/>
      <c r="AM140" s="260"/>
      <c r="AN140" s="260"/>
      <c r="AO140" s="260"/>
      <c r="AP140" s="260"/>
      <c r="AQ140" s="260"/>
      <c r="AR140" s="260"/>
      <c r="AS140" s="260"/>
      <c r="AT140" s="260"/>
      <c r="AU140" s="260"/>
      <c r="AV140" s="260"/>
      <c r="AW140" s="260"/>
      <c r="AX140" s="260"/>
      <c r="AY140" s="260"/>
      <c r="AZ140" s="260"/>
      <c r="BA140" s="260"/>
      <c r="BB140" s="260"/>
      <c r="BC140" s="260"/>
      <c r="BD140" s="260"/>
      <c r="BE140" s="260"/>
      <c r="BF140" s="260"/>
      <c r="BG140" s="260"/>
      <c r="BH140" s="260"/>
      <c r="BI140" s="260"/>
      <c r="BJ140" s="260"/>
      <c r="BK140" s="260"/>
      <c r="BL140" s="260"/>
      <c r="BM140" s="260"/>
      <c r="BN140" s="260"/>
      <c r="BO140" s="260"/>
    </row>
    <row r="141" spans="1:67" ht="2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 s="260"/>
      <c r="O141" s="260"/>
      <c r="P141" s="260"/>
      <c r="Q141" s="260"/>
      <c r="R141" s="260"/>
      <c r="S141" s="260"/>
      <c r="T141" s="260"/>
      <c r="U141" s="260"/>
      <c r="V141" s="260"/>
      <c r="W141" s="260"/>
      <c r="X141" s="260"/>
      <c r="Y141" s="260"/>
      <c r="Z141" s="260"/>
      <c r="AA141" s="260"/>
      <c r="AB141" s="260"/>
      <c r="AC141" s="260"/>
      <c r="AD141" s="260"/>
      <c r="AE141" s="260"/>
      <c r="AF141" s="260"/>
      <c r="AG141" s="260"/>
      <c r="AH141" s="260"/>
      <c r="AI141" s="260"/>
      <c r="AJ141" s="260"/>
      <c r="AK141" s="260"/>
      <c r="AL141" s="260"/>
      <c r="AM141" s="260"/>
      <c r="AN141" s="260"/>
      <c r="AO141" s="260"/>
      <c r="AP141" s="260"/>
      <c r="AQ141" s="260"/>
      <c r="AR141" s="260"/>
      <c r="AS141" s="260"/>
      <c r="AT141" s="260"/>
      <c r="AU141" s="260"/>
      <c r="AV141" s="260"/>
      <c r="AW141" s="260"/>
      <c r="AX141" s="260"/>
      <c r="AY141" s="260"/>
      <c r="AZ141" s="260"/>
      <c r="BA141" s="260"/>
      <c r="BB141" s="260"/>
      <c r="BC141" s="260"/>
      <c r="BD141" s="260"/>
      <c r="BE141" s="260"/>
      <c r="BF141" s="260"/>
      <c r="BG141" s="260"/>
      <c r="BH141" s="260"/>
      <c r="BI141" s="260"/>
      <c r="BJ141" s="260"/>
      <c r="BK141" s="260"/>
      <c r="BL141" s="260"/>
      <c r="BM141" s="260"/>
      <c r="BN141" s="260"/>
      <c r="BO141" s="260"/>
    </row>
    <row r="142" spans="1:67" ht="2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 s="260"/>
      <c r="O142" s="260"/>
      <c r="P142" s="260"/>
      <c r="Q142" s="260"/>
      <c r="R142" s="260"/>
      <c r="S142" s="260"/>
      <c r="T142" s="260"/>
      <c r="U142" s="260"/>
      <c r="V142" s="260"/>
      <c r="W142" s="260"/>
      <c r="X142" s="260"/>
      <c r="Y142" s="260"/>
      <c r="Z142" s="260"/>
      <c r="AA142" s="260"/>
      <c r="AB142" s="260"/>
      <c r="AC142" s="260"/>
      <c r="AD142" s="260"/>
      <c r="AE142" s="260"/>
      <c r="AF142" s="260"/>
      <c r="AG142" s="260"/>
      <c r="AH142" s="260"/>
      <c r="AI142" s="260"/>
      <c r="AJ142" s="260"/>
      <c r="AK142" s="260"/>
      <c r="AL142" s="260"/>
      <c r="AM142" s="260"/>
      <c r="AN142" s="260"/>
      <c r="AO142" s="260"/>
      <c r="AP142" s="260"/>
      <c r="AQ142" s="260"/>
      <c r="AR142" s="260"/>
      <c r="AS142" s="260"/>
      <c r="AT142" s="260"/>
      <c r="AU142" s="260"/>
      <c r="AV142" s="260"/>
      <c r="AW142" s="260"/>
      <c r="AX142" s="260"/>
      <c r="AY142" s="260"/>
      <c r="AZ142" s="260"/>
      <c r="BA142" s="260"/>
      <c r="BB142" s="260"/>
      <c r="BC142" s="260"/>
      <c r="BD142" s="260"/>
      <c r="BE142" s="260"/>
      <c r="BF142" s="260"/>
      <c r="BG142" s="260"/>
      <c r="BH142" s="260"/>
      <c r="BI142" s="260"/>
      <c r="BJ142" s="260"/>
      <c r="BK142" s="260"/>
      <c r="BL142" s="260"/>
      <c r="BM142" s="260"/>
      <c r="BN142" s="260"/>
      <c r="BO142" s="260"/>
    </row>
    <row r="143" spans="1:67" ht="2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  <c r="AA143" s="260"/>
      <c r="AB143" s="260"/>
      <c r="AC143" s="260"/>
      <c r="AD143" s="260"/>
      <c r="AE143" s="260"/>
      <c r="AF143" s="260"/>
      <c r="AG143" s="260"/>
      <c r="AH143" s="260"/>
      <c r="AI143" s="260"/>
      <c r="AJ143" s="260"/>
      <c r="AK143" s="260"/>
      <c r="AL143" s="260"/>
      <c r="AM143" s="260"/>
      <c r="AN143" s="260"/>
      <c r="AO143" s="260"/>
      <c r="AP143" s="260"/>
      <c r="AQ143" s="260"/>
      <c r="AR143" s="260"/>
      <c r="AS143" s="260"/>
      <c r="AT143" s="260"/>
      <c r="AU143" s="260"/>
      <c r="AV143" s="260"/>
      <c r="AW143" s="260"/>
      <c r="AX143" s="260"/>
      <c r="AY143" s="260"/>
      <c r="AZ143" s="260"/>
      <c r="BA143" s="260"/>
      <c r="BB143" s="260"/>
      <c r="BC143" s="260"/>
      <c r="BD143" s="260"/>
      <c r="BE143" s="260"/>
      <c r="BF143" s="260"/>
      <c r="BG143" s="260"/>
      <c r="BH143" s="260"/>
      <c r="BI143" s="260"/>
      <c r="BJ143" s="260"/>
      <c r="BK143" s="260"/>
      <c r="BL143" s="260"/>
      <c r="BM143" s="260"/>
      <c r="BN143" s="260"/>
      <c r="BO143" s="260"/>
    </row>
    <row r="144" spans="1:67" ht="2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 s="260"/>
      <c r="O144" s="260"/>
      <c r="P144" s="260"/>
      <c r="Q144" s="260"/>
      <c r="R144" s="260"/>
      <c r="S144" s="260"/>
      <c r="T144" s="260"/>
      <c r="U144" s="260"/>
      <c r="V144" s="260"/>
      <c r="W144" s="260"/>
      <c r="X144" s="260"/>
      <c r="Y144" s="260"/>
      <c r="Z144" s="260"/>
      <c r="AA144" s="260"/>
      <c r="AB144" s="260"/>
      <c r="AC144" s="260"/>
      <c r="AD144" s="260"/>
      <c r="AE144" s="260"/>
      <c r="AF144" s="260"/>
      <c r="AG144" s="260"/>
      <c r="AH144" s="260"/>
      <c r="AI144" s="260"/>
      <c r="AJ144" s="260"/>
      <c r="AK144" s="260"/>
      <c r="AL144" s="260"/>
      <c r="AM144" s="260"/>
      <c r="AN144" s="260"/>
      <c r="AO144" s="260"/>
      <c r="AP144" s="260"/>
      <c r="AQ144" s="260"/>
      <c r="AR144" s="260"/>
      <c r="AS144" s="260"/>
      <c r="AT144" s="260"/>
      <c r="AU144" s="260"/>
      <c r="AV144" s="260"/>
      <c r="AW144" s="260"/>
      <c r="AX144" s="260"/>
      <c r="AY144" s="260"/>
      <c r="AZ144" s="260"/>
      <c r="BA144" s="260"/>
      <c r="BB144" s="260"/>
      <c r="BC144" s="260"/>
      <c r="BD144" s="260"/>
      <c r="BE144" s="260"/>
      <c r="BF144" s="260"/>
      <c r="BG144" s="260"/>
      <c r="BH144" s="260"/>
      <c r="BI144" s="260"/>
      <c r="BJ144" s="260"/>
      <c r="BK144" s="260"/>
      <c r="BL144" s="260"/>
      <c r="BM144" s="260"/>
      <c r="BN144" s="260"/>
      <c r="BO144" s="260"/>
    </row>
    <row r="145" spans="1:67" ht="2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 s="260"/>
      <c r="O145" s="260"/>
      <c r="P145" s="260"/>
      <c r="Q145" s="260"/>
      <c r="R145" s="260"/>
      <c r="S145" s="260"/>
      <c r="T145" s="260"/>
      <c r="U145" s="260"/>
      <c r="V145" s="260"/>
      <c r="W145" s="260"/>
      <c r="X145" s="260"/>
      <c r="Y145" s="260"/>
      <c r="Z145" s="260"/>
      <c r="AA145" s="260"/>
      <c r="AB145" s="260"/>
      <c r="AC145" s="260"/>
      <c r="AD145" s="260"/>
      <c r="AE145" s="260"/>
      <c r="AF145" s="260"/>
      <c r="AG145" s="260"/>
      <c r="AH145" s="260"/>
      <c r="AI145" s="260"/>
      <c r="AJ145" s="260"/>
      <c r="AK145" s="260"/>
      <c r="AL145" s="260"/>
      <c r="AM145" s="260"/>
      <c r="AN145" s="260"/>
      <c r="AO145" s="260"/>
      <c r="AP145" s="260"/>
      <c r="AQ145" s="260"/>
      <c r="AR145" s="260"/>
      <c r="AS145" s="260"/>
      <c r="AT145" s="260"/>
      <c r="AU145" s="260"/>
      <c r="AV145" s="260"/>
      <c r="AW145" s="260"/>
      <c r="AX145" s="260"/>
      <c r="AY145" s="260"/>
      <c r="AZ145" s="260"/>
      <c r="BA145" s="260"/>
      <c r="BB145" s="260"/>
      <c r="BC145" s="260"/>
      <c r="BD145" s="260"/>
      <c r="BE145" s="260"/>
      <c r="BF145" s="260"/>
      <c r="BG145" s="260"/>
      <c r="BH145" s="260"/>
      <c r="BI145" s="260"/>
      <c r="BJ145" s="260"/>
      <c r="BK145" s="260"/>
      <c r="BL145" s="260"/>
      <c r="BM145" s="260"/>
      <c r="BN145" s="260"/>
      <c r="BO145" s="260"/>
    </row>
    <row r="146" spans="1:67" ht="2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 s="260"/>
      <c r="O146" s="260"/>
      <c r="P146" s="260"/>
      <c r="Q146" s="260"/>
      <c r="R146" s="260"/>
      <c r="S146" s="260"/>
      <c r="T146" s="260"/>
      <c r="U146" s="260"/>
      <c r="V146" s="260"/>
      <c r="W146" s="260"/>
      <c r="X146" s="260"/>
      <c r="Y146" s="260"/>
      <c r="Z146" s="260"/>
      <c r="AA146" s="260"/>
      <c r="AB146" s="260"/>
      <c r="AC146" s="260"/>
      <c r="AD146" s="260"/>
      <c r="AE146" s="260"/>
      <c r="AF146" s="260"/>
      <c r="AG146" s="260"/>
      <c r="AH146" s="260"/>
      <c r="AI146" s="260"/>
      <c r="AJ146" s="260"/>
      <c r="AK146" s="260"/>
      <c r="AL146" s="260"/>
      <c r="AM146" s="260"/>
      <c r="AN146" s="260"/>
      <c r="AO146" s="260"/>
      <c r="AP146" s="260"/>
      <c r="AQ146" s="260"/>
      <c r="AR146" s="260"/>
      <c r="AS146" s="260"/>
      <c r="AT146" s="260"/>
      <c r="AU146" s="260"/>
      <c r="AV146" s="260"/>
      <c r="AW146" s="260"/>
      <c r="AX146" s="260"/>
      <c r="AY146" s="260"/>
      <c r="AZ146" s="260"/>
      <c r="BA146" s="260"/>
      <c r="BB146" s="260"/>
      <c r="BC146" s="260"/>
      <c r="BD146" s="260"/>
      <c r="BE146" s="260"/>
      <c r="BF146" s="260"/>
      <c r="BG146" s="260"/>
      <c r="BH146" s="260"/>
      <c r="BI146" s="260"/>
      <c r="BJ146" s="260"/>
      <c r="BK146" s="260"/>
      <c r="BL146" s="260"/>
      <c r="BM146" s="260"/>
      <c r="BN146" s="260"/>
      <c r="BO146" s="260"/>
    </row>
    <row r="147" spans="1:67" ht="2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 s="260"/>
      <c r="O147" s="260"/>
      <c r="P147" s="260"/>
      <c r="Q147" s="260"/>
      <c r="R147" s="260"/>
      <c r="S147" s="260"/>
      <c r="T147" s="260"/>
      <c r="U147" s="260"/>
      <c r="V147" s="260"/>
      <c r="W147" s="260"/>
      <c r="X147" s="260"/>
      <c r="Y147" s="260"/>
      <c r="Z147" s="260"/>
      <c r="AA147" s="260"/>
      <c r="AB147" s="260"/>
      <c r="AC147" s="260"/>
      <c r="AD147" s="260"/>
      <c r="AE147" s="260"/>
      <c r="AF147" s="260"/>
      <c r="AG147" s="260"/>
      <c r="AH147" s="260"/>
      <c r="AI147" s="260"/>
      <c r="AJ147" s="260"/>
      <c r="AK147" s="260"/>
      <c r="AL147" s="260"/>
      <c r="AM147" s="260"/>
      <c r="AN147" s="260"/>
      <c r="AO147" s="260"/>
      <c r="AP147" s="260"/>
      <c r="AQ147" s="260"/>
      <c r="AR147" s="260"/>
      <c r="AS147" s="260"/>
      <c r="AT147" s="260"/>
      <c r="AU147" s="260"/>
      <c r="AV147" s="260"/>
      <c r="AW147" s="260"/>
      <c r="AX147" s="260"/>
      <c r="AY147" s="260"/>
      <c r="AZ147" s="260"/>
      <c r="BA147" s="260"/>
      <c r="BB147" s="260"/>
      <c r="BC147" s="260"/>
      <c r="BD147" s="260"/>
      <c r="BE147" s="260"/>
      <c r="BF147" s="260"/>
      <c r="BG147" s="260"/>
      <c r="BH147" s="260"/>
      <c r="BI147" s="260"/>
      <c r="BJ147" s="260"/>
      <c r="BK147" s="260"/>
      <c r="BL147" s="260"/>
      <c r="BM147" s="260"/>
      <c r="BN147" s="260"/>
      <c r="BO147" s="260"/>
    </row>
    <row r="148" spans="1:67" ht="2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260"/>
      <c r="Z148" s="260"/>
      <c r="AA148" s="260"/>
      <c r="AB148" s="260"/>
      <c r="AC148" s="260"/>
      <c r="AD148" s="260"/>
      <c r="AE148" s="260"/>
      <c r="AF148" s="260"/>
      <c r="AG148" s="260"/>
      <c r="AH148" s="260"/>
      <c r="AI148" s="260"/>
      <c r="AJ148" s="260"/>
      <c r="AK148" s="260"/>
      <c r="AL148" s="260"/>
      <c r="AM148" s="260"/>
      <c r="AN148" s="260"/>
      <c r="AO148" s="260"/>
      <c r="AP148" s="260"/>
      <c r="AQ148" s="260"/>
      <c r="AR148" s="260"/>
      <c r="AS148" s="260"/>
      <c r="AT148" s="260"/>
      <c r="AU148" s="260"/>
      <c r="AV148" s="260"/>
      <c r="AW148" s="260"/>
      <c r="AX148" s="260"/>
      <c r="AY148" s="260"/>
      <c r="AZ148" s="260"/>
      <c r="BA148" s="260"/>
      <c r="BB148" s="260"/>
      <c r="BC148" s="260"/>
      <c r="BD148" s="260"/>
      <c r="BE148" s="260"/>
      <c r="BF148" s="260"/>
      <c r="BG148" s="260"/>
      <c r="BH148" s="260"/>
      <c r="BI148" s="260"/>
      <c r="BJ148" s="260"/>
      <c r="BK148" s="260"/>
      <c r="BL148" s="260"/>
      <c r="BM148" s="260"/>
      <c r="BN148" s="260"/>
      <c r="BO148" s="260"/>
    </row>
    <row r="149" spans="1:67" ht="2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 s="260"/>
      <c r="O149" s="260"/>
      <c r="P149" s="260"/>
      <c r="Q149" s="260"/>
      <c r="R149" s="260"/>
      <c r="S149" s="260"/>
      <c r="T149" s="260"/>
      <c r="U149" s="260"/>
      <c r="V149" s="260"/>
      <c r="W149" s="260"/>
      <c r="X149" s="260"/>
      <c r="Y149" s="260"/>
      <c r="Z149" s="260"/>
      <c r="AA149" s="260"/>
      <c r="AB149" s="260"/>
      <c r="AC149" s="260"/>
      <c r="AD149" s="260"/>
      <c r="AE149" s="260"/>
      <c r="AF149" s="260"/>
      <c r="AG149" s="260"/>
      <c r="AH149" s="260"/>
      <c r="AI149" s="260"/>
      <c r="AJ149" s="260"/>
      <c r="AK149" s="260"/>
      <c r="AL149" s="260"/>
      <c r="AM149" s="260"/>
      <c r="AN149" s="260"/>
      <c r="AO149" s="260"/>
      <c r="AP149" s="260"/>
      <c r="AQ149" s="260"/>
      <c r="AR149" s="260"/>
      <c r="AS149" s="260"/>
      <c r="AT149" s="260"/>
      <c r="AU149" s="260"/>
      <c r="AV149" s="260"/>
      <c r="AW149" s="260"/>
      <c r="AX149" s="260"/>
      <c r="AY149" s="260"/>
      <c r="AZ149" s="260"/>
      <c r="BA149" s="260"/>
      <c r="BB149" s="260"/>
      <c r="BC149" s="260"/>
      <c r="BD149" s="260"/>
      <c r="BE149" s="260"/>
      <c r="BF149" s="260"/>
      <c r="BG149" s="260"/>
      <c r="BH149" s="260"/>
      <c r="BI149" s="260"/>
      <c r="BJ149" s="260"/>
      <c r="BK149" s="260"/>
      <c r="BL149" s="260"/>
      <c r="BM149" s="260"/>
      <c r="BN149" s="260"/>
      <c r="BO149" s="260"/>
    </row>
    <row r="150" spans="1:67" ht="2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 s="260"/>
      <c r="O150" s="260"/>
      <c r="P150" s="260"/>
      <c r="Q150" s="260"/>
      <c r="R150" s="260"/>
      <c r="S150" s="260"/>
      <c r="T150" s="260"/>
      <c r="U150" s="260"/>
      <c r="V150" s="260"/>
      <c r="W150" s="260"/>
      <c r="X150" s="260"/>
      <c r="Y150" s="260"/>
      <c r="Z150" s="260"/>
      <c r="AA150" s="260"/>
      <c r="AB150" s="260"/>
      <c r="AC150" s="260"/>
      <c r="AD150" s="260"/>
      <c r="AE150" s="260"/>
      <c r="AF150" s="260"/>
      <c r="AG150" s="260"/>
      <c r="AH150" s="260"/>
      <c r="AI150" s="260"/>
      <c r="AJ150" s="260"/>
      <c r="AK150" s="260"/>
      <c r="AL150" s="260"/>
      <c r="AM150" s="260"/>
      <c r="AN150" s="260"/>
      <c r="AO150" s="260"/>
      <c r="AP150" s="260"/>
      <c r="AQ150" s="260"/>
      <c r="AR150" s="260"/>
      <c r="AS150" s="260"/>
      <c r="AT150" s="260"/>
      <c r="AU150" s="260"/>
      <c r="AV150" s="260"/>
      <c r="AW150" s="260"/>
      <c r="AX150" s="260"/>
      <c r="AY150" s="260"/>
      <c r="AZ150" s="260"/>
      <c r="BA150" s="260"/>
      <c r="BB150" s="260"/>
      <c r="BC150" s="260"/>
      <c r="BD150" s="260"/>
      <c r="BE150" s="260"/>
      <c r="BF150" s="260"/>
      <c r="BG150" s="260"/>
      <c r="BH150" s="260"/>
      <c r="BI150" s="260"/>
      <c r="BJ150" s="260"/>
      <c r="BK150" s="260"/>
      <c r="BL150" s="260"/>
      <c r="BM150" s="260"/>
      <c r="BN150" s="260"/>
      <c r="BO150" s="260"/>
    </row>
    <row r="151" spans="1:67" ht="2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 s="260"/>
      <c r="O151" s="260"/>
      <c r="P151" s="260"/>
      <c r="Q151" s="260"/>
      <c r="R151" s="260"/>
      <c r="S151" s="260"/>
      <c r="T151" s="260"/>
      <c r="U151" s="260"/>
      <c r="V151" s="260"/>
      <c r="W151" s="260"/>
      <c r="X151" s="260"/>
      <c r="Y151" s="260"/>
      <c r="Z151" s="260"/>
      <c r="AA151" s="260"/>
      <c r="AB151" s="260"/>
      <c r="AC151" s="260"/>
      <c r="AD151" s="260"/>
      <c r="AE151" s="260"/>
      <c r="AF151" s="260"/>
      <c r="AG151" s="260"/>
      <c r="AH151" s="260"/>
      <c r="AI151" s="260"/>
      <c r="AJ151" s="260"/>
      <c r="AK151" s="260"/>
      <c r="AL151" s="260"/>
      <c r="AM151" s="260"/>
      <c r="AN151" s="260"/>
      <c r="AO151" s="260"/>
      <c r="AP151" s="260"/>
      <c r="AQ151" s="260"/>
      <c r="AR151" s="260"/>
      <c r="AS151" s="260"/>
      <c r="AT151" s="260"/>
      <c r="AU151" s="260"/>
      <c r="AV151" s="260"/>
      <c r="AW151" s="260"/>
      <c r="AX151" s="260"/>
      <c r="AY151" s="260"/>
      <c r="AZ151" s="260"/>
      <c r="BA151" s="260"/>
      <c r="BB151" s="260"/>
      <c r="BC151" s="260"/>
      <c r="BD151" s="260"/>
      <c r="BE151" s="260"/>
      <c r="BF151" s="260"/>
      <c r="BG151" s="260"/>
      <c r="BH151" s="260"/>
      <c r="BI151" s="260"/>
      <c r="BJ151" s="260"/>
      <c r="BK151" s="260"/>
      <c r="BL151" s="260"/>
      <c r="BM151" s="260"/>
      <c r="BN151" s="260"/>
      <c r="BO151" s="260"/>
    </row>
    <row r="152" spans="1:67" ht="2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 s="260"/>
      <c r="O152" s="260"/>
      <c r="P152" s="260"/>
      <c r="Q152" s="260"/>
      <c r="R152" s="260"/>
      <c r="S152" s="260"/>
      <c r="T152" s="260"/>
      <c r="U152" s="260"/>
      <c r="V152" s="260"/>
      <c r="W152" s="260"/>
      <c r="X152" s="260"/>
      <c r="Y152" s="260"/>
      <c r="Z152" s="260"/>
      <c r="AA152" s="260"/>
      <c r="AB152" s="260"/>
      <c r="AC152" s="260"/>
      <c r="AD152" s="260"/>
      <c r="AE152" s="260"/>
      <c r="AF152" s="260"/>
      <c r="AG152" s="260"/>
      <c r="AH152" s="260"/>
      <c r="AI152" s="260"/>
      <c r="AJ152" s="260"/>
      <c r="AK152" s="260"/>
      <c r="AL152" s="260"/>
      <c r="AM152" s="260"/>
      <c r="AN152" s="260"/>
      <c r="AO152" s="260"/>
      <c r="AP152" s="260"/>
      <c r="AQ152" s="260"/>
      <c r="AR152" s="260"/>
      <c r="AS152" s="260"/>
      <c r="AT152" s="260"/>
      <c r="AU152" s="260"/>
      <c r="AV152" s="260"/>
      <c r="AW152" s="260"/>
      <c r="AX152" s="260"/>
      <c r="AY152" s="260"/>
      <c r="AZ152" s="260"/>
      <c r="BA152" s="260"/>
      <c r="BB152" s="260"/>
      <c r="BC152" s="260"/>
      <c r="BD152" s="260"/>
      <c r="BE152" s="260"/>
      <c r="BF152" s="260"/>
      <c r="BG152" s="260"/>
      <c r="BH152" s="260"/>
      <c r="BI152" s="260"/>
      <c r="BJ152" s="260"/>
      <c r="BK152" s="260"/>
      <c r="BL152" s="260"/>
      <c r="BM152" s="260"/>
      <c r="BN152" s="260"/>
      <c r="BO152" s="260"/>
    </row>
    <row r="153" spans="1:67" ht="2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 s="260"/>
      <c r="O153" s="260"/>
      <c r="P153" s="260"/>
      <c r="Q153" s="260"/>
      <c r="R153" s="260"/>
      <c r="S153" s="260"/>
      <c r="T153" s="260"/>
      <c r="U153" s="260"/>
      <c r="V153" s="260"/>
      <c r="W153" s="260"/>
      <c r="X153" s="260"/>
      <c r="Y153" s="260"/>
      <c r="Z153" s="260"/>
      <c r="AA153" s="260"/>
      <c r="AB153" s="260"/>
      <c r="AC153" s="260"/>
      <c r="AD153" s="260"/>
      <c r="AE153" s="260"/>
      <c r="AF153" s="260"/>
      <c r="AG153" s="260"/>
      <c r="AH153" s="260"/>
      <c r="AI153" s="260"/>
      <c r="AJ153" s="260"/>
      <c r="AK153" s="260"/>
      <c r="AL153" s="260"/>
      <c r="AM153" s="260"/>
      <c r="AN153" s="260"/>
      <c r="AO153" s="260"/>
      <c r="AP153" s="260"/>
      <c r="AQ153" s="260"/>
      <c r="AR153" s="260"/>
      <c r="AS153" s="260"/>
      <c r="AT153" s="260"/>
      <c r="AU153" s="260"/>
      <c r="AV153" s="260"/>
      <c r="AW153" s="260"/>
      <c r="AX153" s="260"/>
      <c r="AY153" s="260"/>
      <c r="AZ153" s="260"/>
      <c r="BA153" s="260"/>
      <c r="BB153" s="260"/>
      <c r="BC153" s="260"/>
      <c r="BD153" s="260"/>
      <c r="BE153" s="260"/>
      <c r="BF153" s="260"/>
      <c r="BG153" s="260"/>
      <c r="BH153" s="260"/>
      <c r="BI153" s="260"/>
      <c r="BJ153" s="260"/>
      <c r="BK153" s="260"/>
      <c r="BL153" s="260"/>
      <c r="BM153" s="260"/>
      <c r="BN153" s="260"/>
      <c r="BO153" s="260"/>
    </row>
    <row r="154" spans="1:67" ht="2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 s="260"/>
      <c r="O154" s="260"/>
      <c r="P154" s="260"/>
      <c r="Q154" s="260"/>
      <c r="R154" s="260"/>
      <c r="S154" s="260"/>
      <c r="T154" s="260"/>
      <c r="U154" s="260"/>
      <c r="V154" s="260"/>
      <c r="W154" s="260"/>
      <c r="X154" s="260"/>
      <c r="Y154" s="260"/>
      <c r="Z154" s="260"/>
      <c r="AA154" s="260"/>
      <c r="AB154" s="260"/>
      <c r="AC154" s="260"/>
      <c r="AD154" s="260"/>
      <c r="AE154" s="260"/>
      <c r="AF154" s="260"/>
      <c r="AG154" s="260"/>
      <c r="AH154" s="260"/>
      <c r="AI154" s="260"/>
      <c r="AJ154" s="260"/>
      <c r="AK154" s="260"/>
      <c r="AL154" s="260"/>
      <c r="AM154" s="260"/>
      <c r="AN154" s="260"/>
      <c r="AO154" s="260"/>
      <c r="AP154" s="260"/>
      <c r="AQ154" s="260"/>
      <c r="AR154" s="260"/>
      <c r="AS154" s="260"/>
      <c r="AT154" s="260"/>
      <c r="AU154" s="260"/>
      <c r="AV154" s="260"/>
      <c r="AW154" s="260"/>
      <c r="AX154" s="260"/>
      <c r="AY154" s="260"/>
      <c r="AZ154" s="260"/>
      <c r="BA154" s="260"/>
      <c r="BB154" s="260"/>
      <c r="BC154" s="260"/>
      <c r="BD154" s="260"/>
      <c r="BE154" s="260"/>
      <c r="BF154" s="260"/>
      <c r="BG154" s="260"/>
      <c r="BH154" s="260"/>
      <c r="BI154" s="260"/>
      <c r="BJ154" s="260"/>
      <c r="BK154" s="260"/>
      <c r="BL154" s="260"/>
      <c r="BM154" s="260"/>
      <c r="BN154" s="260"/>
      <c r="BO154" s="260"/>
    </row>
    <row r="155" spans="1:13" ht="21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21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21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21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21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21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21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21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21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21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21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21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21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21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21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21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21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21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21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21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21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21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21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21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21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21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21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21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21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1:13" ht="21">
      <c r="A184"/>
      <c r="B184"/>
      <c r="C184"/>
      <c r="D184"/>
      <c r="E184"/>
      <c r="F184"/>
      <c r="G184"/>
      <c r="H184"/>
      <c r="I184"/>
      <c r="J184"/>
      <c r="K184"/>
      <c r="L184"/>
      <c r="M184"/>
    </row>
    <row r="185" spans="1:13" ht="21">
      <c r="A185"/>
      <c r="B185"/>
      <c r="C185"/>
      <c r="D185"/>
      <c r="E185"/>
      <c r="F185"/>
      <c r="G185"/>
      <c r="H185"/>
      <c r="I185"/>
      <c r="J185"/>
      <c r="K185"/>
      <c r="L185"/>
      <c r="M185"/>
    </row>
    <row r="186" spans="1:13" ht="21">
      <c r="A186"/>
      <c r="B186"/>
      <c r="C186"/>
      <c r="D186"/>
      <c r="E186"/>
      <c r="F186"/>
      <c r="G186"/>
      <c r="H186"/>
      <c r="I186"/>
      <c r="J186"/>
      <c r="K186"/>
      <c r="L186"/>
      <c r="M186"/>
    </row>
    <row r="187" spans="1:13" ht="21">
      <c r="A187"/>
      <c r="B187"/>
      <c r="C187"/>
      <c r="D187"/>
      <c r="E187"/>
      <c r="F187"/>
      <c r="G187"/>
      <c r="H187"/>
      <c r="I187"/>
      <c r="J187"/>
      <c r="K187"/>
      <c r="L187"/>
      <c r="M187"/>
    </row>
    <row r="188" spans="1:13" ht="21">
      <c r="A188"/>
      <c r="B188"/>
      <c r="C188"/>
      <c r="D188"/>
      <c r="E188"/>
      <c r="F188"/>
      <c r="G188"/>
      <c r="H188"/>
      <c r="I188"/>
      <c r="J188"/>
      <c r="K188"/>
      <c r="L188"/>
      <c r="M188"/>
    </row>
    <row r="189" spans="1:13" ht="21">
      <c r="A189"/>
      <c r="B189"/>
      <c r="C189"/>
      <c r="D189"/>
      <c r="E189"/>
      <c r="F189"/>
      <c r="G189"/>
      <c r="H189"/>
      <c r="I189"/>
      <c r="J189"/>
      <c r="K189"/>
      <c r="L189"/>
      <c r="M189"/>
    </row>
    <row r="190" spans="1:13" ht="21">
      <c r="A190"/>
      <c r="B190"/>
      <c r="C190"/>
      <c r="D190"/>
      <c r="E190"/>
      <c r="F190"/>
      <c r="G190"/>
      <c r="H190"/>
      <c r="I190"/>
      <c r="J190"/>
      <c r="K190"/>
      <c r="L190"/>
      <c r="M190"/>
    </row>
    <row r="191" spans="1:13" ht="21">
      <c r="A191"/>
      <c r="B191"/>
      <c r="C191"/>
      <c r="D191"/>
      <c r="E191"/>
      <c r="F191"/>
      <c r="G191"/>
      <c r="H191"/>
      <c r="I191"/>
      <c r="J191"/>
      <c r="K191"/>
      <c r="L191"/>
      <c r="M191"/>
    </row>
    <row r="192" spans="1:13" ht="21">
      <c r="A192"/>
      <c r="B192"/>
      <c r="C192"/>
      <c r="D192"/>
      <c r="E192"/>
      <c r="F192"/>
      <c r="G192"/>
      <c r="H192"/>
      <c r="I192"/>
      <c r="J192"/>
      <c r="K192"/>
      <c r="L192"/>
      <c r="M192"/>
    </row>
    <row r="193" spans="1:13" ht="21">
      <c r="A193"/>
      <c r="B193"/>
      <c r="C193"/>
      <c r="D193"/>
      <c r="E193"/>
      <c r="F193"/>
      <c r="G193"/>
      <c r="H193"/>
      <c r="I193"/>
      <c r="J193"/>
      <c r="K193"/>
      <c r="L193"/>
      <c r="M193"/>
    </row>
    <row r="194" spans="1:13" ht="21">
      <c r="A194"/>
      <c r="B194"/>
      <c r="C194"/>
      <c r="D194"/>
      <c r="E194"/>
      <c r="F194"/>
      <c r="G194"/>
      <c r="H194"/>
      <c r="I194"/>
      <c r="J194"/>
      <c r="K194"/>
      <c r="L194"/>
      <c r="M194"/>
    </row>
    <row r="195" spans="1:13" ht="21">
      <c r="A195"/>
      <c r="B195"/>
      <c r="C195"/>
      <c r="D195"/>
      <c r="E195"/>
      <c r="F195"/>
      <c r="G195"/>
      <c r="H195"/>
      <c r="I195"/>
      <c r="J195"/>
      <c r="K195"/>
      <c r="L195"/>
      <c r="M195"/>
    </row>
    <row r="196" spans="1:13" ht="21">
      <c r="A196"/>
      <c r="B196"/>
      <c r="C196"/>
      <c r="D196"/>
      <c r="E196"/>
      <c r="F196"/>
      <c r="G196"/>
      <c r="H196"/>
      <c r="I196"/>
      <c r="J196"/>
      <c r="K196"/>
      <c r="L196"/>
      <c r="M196"/>
    </row>
    <row r="197" spans="1:13" ht="21">
      <c r="A197"/>
      <c r="B197"/>
      <c r="C197"/>
      <c r="D197"/>
      <c r="E197"/>
      <c r="F197"/>
      <c r="G197"/>
      <c r="H197"/>
      <c r="I197"/>
      <c r="J197"/>
      <c r="K197"/>
      <c r="L197"/>
      <c r="M197"/>
    </row>
    <row r="198" spans="1:13" ht="21">
      <c r="A198"/>
      <c r="B198"/>
      <c r="C198"/>
      <c r="D198"/>
      <c r="E198"/>
      <c r="F198"/>
      <c r="G198"/>
      <c r="H198"/>
      <c r="I198"/>
      <c r="J198"/>
      <c r="K198"/>
      <c r="L198"/>
      <c r="M198"/>
    </row>
    <row r="199" spans="1:13" ht="21">
      <c r="A199"/>
      <c r="B199"/>
      <c r="C199"/>
      <c r="D199"/>
      <c r="E199"/>
      <c r="F199"/>
      <c r="G199"/>
      <c r="H199"/>
      <c r="I199"/>
      <c r="J199"/>
      <c r="K199"/>
      <c r="L199"/>
      <c r="M199"/>
    </row>
    <row r="200" spans="1:13" ht="21">
      <c r="A200"/>
      <c r="B200"/>
      <c r="C200"/>
      <c r="D200"/>
      <c r="E200"/>
      <c r="F200"/>
      <c r="G200"/>
      <c r="H200"/>
      <c r="I200"/>
      <c r="J200"/>
      <c r="K200"/>
      <c r="L200"/>
      <c r="M200"/>
    </row>
    <row r="201" spans="1:13" ht="21">
      <c r="A201"/>
      <c r="B201"/>
      <c r="C201"/>
      <c r="D201"/>
      <c r="E201"/>
      <c r="F201"/>
      <c r="G201"/>
      <c r="H201"/>
      <c r="I201"/>
      <c r="J201"/>
      <c r="K201"/>
      <c r="L201"/>
      <c r="M201"/>
    </row>
    <row r="202" spans="1:13" ht="21">
      <c r="A202"/>
      <c r="B202"/>
      <c r="C202"/>
      <c r="D202"/>
      <c r="E202"/>
      <c r="F202"/>
      <c r="G202"/>
      <c r="H202"/>
      <c r="I202"/>
      <c r="J202"/>
      <c r="K202"/>
      <c r="L202"/>
      <c r="M202"/>
    </row>
    <row r="203" spans="1:13" ht="21">
      <c r="A203"/>
      <c r="B203"/>
      <c r="C203"/>
      <c r="D203"/>
      <c r="E203"/>
      <c r="F203"/>
      <c r="G203"/>
      <c r="H203"/>
      <c r="I203"/>
      <c r="J203"/>
      <c r="K203"/>
      <c r="L203"/>
      <c r="M203"/>
    </row>
    <row r="204" spans="1:13" ht="21">
      <c r="A204"/>
      <c r="B204"/>
      <c r="C204"/>
      <c r="D204"/>
      <c r="E204"/>
      <c r="F204"/>
      <c r="G204"/>
      <c r="H204"/>
      <c r="I204"/>
      <c r="J204"/>
      <c r="K204"/>
      <c r="L204"/>
      <c r="M204"/>
    </row>
    <row r="205" spans="1:13" ht="21">
      <c r="A205"/>
      <c r="B205"/>
      <c r="C205"/>
      <c r="D205"/>
      <c r="E205"/>
      <c r="F205"/>
      <c r="G205"/>
      <c r="H205"/>
      <c r="I205"/>
      <c r="J205"/>
      <c r="K205"/>
      <c r="L205"/>
      <c r="M205"/>
    </row>
    <row r="206" spans="1:13" ht="21">
      <c r="A206"/>
      <c r="B206"/>
      <c r="C206"/>
      <c r="D206"/>
      <c r="E206"/>
      <c r="F206"/>
      <c r="G206"/>
      <c r="H206"/>
      <c r="I206"/>
      <c r="J206"/>
      <c r="K206"/>
      <c r="L206"/>
      <c r="M206"/>
    </row>
    <row r="207" spans="1:13" ht="21">
      <c r="A207"/>
      <c r="B207"/>
      <c r="C207"/>
      <c r="D207"/>
      <c r="E207"/>
      <c r="F207"/>
      <c r="G207"/>
      <c r="H207"/>
      <c r="I207"/>
      <c r="J207"/>
      <c r="K207"/>
      <c r="L207"/>
      <c r="M207"/>
    </row>
    <row r="208" spans="1:13" ht="21">
      <c r="A208"/>
      <c r="B208"/>
      <c r="C208"/>
      <c r="D208"/>
      <c r="E208"/>
      <c r="F208"/>
      <c r="G208"/>
      <c r="H208"/>
      <c r="I208"/>
      <c r="J208"/>
      <c r="K208"/>
      <c r="L208"/>
      <c r="M208"/>
    </row>
    <row r="209" spans="1:13" ht="21">
      <c r="A209"/>
      <c r="B209"/>
      <c r="C209"/>
      <c r="D209"/>
      <c r="E209"/>
      <c r="F209"/>
      <c r="G209"/>
      <c r="H209"/>
      <c r="I209"/>
      <c r="J209"/>
      <c r="K209"/>
      <c r="L209"/>
      <c r="M209"/>
    </row>
    <row r="210" spans="1:13" ht="21">
      <c r="A210"/>
      <c r="B210"/>
      <c r="C210"/>
      <c r="D210"/>
      <c r="E210"/>
      <c r="F210"/>
      <c r="G210"/>
      <c r="H210"/>
      <c r="I210"/>
      <c r="J210"/>
      <c r="K210"/>
      <c r="L210"/>
      <c r="M210"/>
    </row>
    <row r="211" spans="1:13" ht="21">
      <c r="A211"/>
      <c r="B211"/>
      <c r="C211"/>
      <c r="D211"/>
      <c r="E211"/>
      <c r="F211"/>
      <c r="G211"/>
      <c r="H211"/>
      <c r="I211"/>
      <c r="J211"/>
      <c r="K211"/>
      <c r="L211"/>
      <c r="M211"/>
    </row>
    <row r="212" spans="1:13" ht="21">
      <c r="A212"/>
      <c r="B212"/>
      <c r="C212"/>
      <c r="D212"/>
      <c r="E212"/>
      <c r="F212"/>
      <c r="G212"/>
      <c r="H212"/>
      <c r="I212"/>
      <c r="J212"/>
      <c r="K212"/>
      <c r="L212"/>
      <c r="M212"/>
    </row>
    <row r="213" spans="1:13" ht="21">
      <c r="A213"/>
      <c r="B213"/>
      <c r="C213"/>
      <c r="D213"/>
      <c r="E213"/>
      <c r="F213"/>
      <c r="G213"/>
      <c r="H213"/>
      <c r="I213"/>
      <c r="J213"/>
      <c r="K213"/>
      <c r="L213"/>
      <c r="M213"/>
    </row>
    <row r="214" spans="1:13" ht="21">
      <c r="A214"/>
      <c r="B214"/>
      <c r="C214"/>
      <c r="D214"/>
      <c r="E214"/>
      <c r="F214"/>
      <c r="G214"/>
      <c r="H214"/>
      <c r="I214"/>
      <c r="J214"/>
      <c r="K214"/>
      <c r="L214"/>
      <c r="M214"/>
    </row>
    <row r="215" spans="1:13" ht="21">
      <c r="A215"/>
      <c r="B215"/>
      <c r="C215"/>
      <c r="D215"/>
      <c r="E215"/>
      <c r="F215"/>
      <c r="G215"/>
      <c r="H215"/>
      <c r="I215"/>
      <c r="J215"/>
      <c r="K215"/>
      <c r="L215"/>
      <c r="M215"/>
    </row>
    <row r="216" spans="1:13" ht="21">
      <c r="A216"/>
      <c r="B216"/>
      <c r="C216"/>
      <c r="D216"/>
      <c r="E216"/>
      <c r="F216"/>
      <c r="G216"/>
      <c r="H216"/>
      <c r="I216"/>
      <c r="J216"/>
      <c r="K216"/>
      <c r="L216"/>
      <c r="M216"/>
    </row>
    <row r="217" spans="1:13" ht="21">
      <c r="A217"/>
      <c r="B217"/>
      <c r="C217"/>
      <c r="D217"/>
      <c r="E217"/>
      <c r="F217"/>
      <c r="G217"/>
      <c r="H217"/>
      <c r="I217"/>
      <c r="J217"/>
      <c r="K217"/>
      <c r="L217"/>
      <c r="M217"/>
    </row>
    <row r="218" spans="1:13" ht="21">
      <c r="A218"/>
      <c r="B218"/>
      <c r="C218"/>
      <c r="D218"/>
      <c r="E218"/>
      <c r="F218"/>
      <c r="G218"/>
      <c r="H218"/>
      <c r="I218"/>
      <c r="J218"/>
      <c r="K218"/>
      <c r="L218"/>
      <c r="M218"/>
    </row>
    <row r="219" spans="1:13" ht="21">
      <c r="A219"/>
      <c r="B219"/>
      <c r="C219"/>
      <c r="D219"/>
      <c r="E219"/>
      <c r="F219"/>
      <c r="G219"/>
      <c r="H219"/>
      <c r="I219"/>
      <c r="J219"/>
      <c r="K219"/>
      <c r="L219"/>
      <c r="M219"/>
    </row>
    <row r="220" spans="1:13" ht="21">
      <c r="A220"/>
      <c r="B220"/>
      <c r="C220"/>
      <c r="D220"/>
      <c r="E220"/>
      <c r="F220"/>
      <c r="G220"/>
      <c r="H220"/>
      <c r="I220"/>
      <c r="J220"/>
      <c r="K220"/>
      <c r="L220"/>
      <c r="M220"/>
    </row>
    <row r="221" spans="1:13" ht="21">
      <c r="A221"/>
      <c r="B221"/>
      <c r="C221"/>
      <c r="D221"/>
      <c r="E221"/>
      <c r="F221"/>
      <c r="G221"/>
      <c r="H221"/>
      <c r="I221"/>
      <c r="J221"/>
      <c r="K221"/>
      <c r="L221"/>
      <c r="M221"/>
    </row>
    <row r="222" spans="1:13" ht="21">
      <c r="A222"/>
      <c r="B222"/>
      <c r="C222"/>
      <c r="D222"/>
      <c r="E222"/>
      <c r="F222"/>
      <c r="G222"/>
      <c r="H222"/>
      <c r="I222"/>
      <c r="J222"/>
      <c r="K222"/>
      <c r="L222"/>
      <c r="M222"/>
    </row>
    <row r="223" spans="1:13" ht="21">
      <c r="A223"/>
      <c r="B223"/>
      <c r="C223"/>
      <c r="D223"/>
      <c r="E223"/>
      <c r="F223"/>
      <c r="G223"/>
      <c r="H223"/>
      <c r="I223"/>
      <c r="J223"/>
      <c r="K223"/>
      <c r="L223"/>
      <c r="M223"/>
    </row>
    <row r="224" spans="1:13" ht="21">
      <c r="A224"/>
      <c r="B224"/>
      <c r="C224"/>
      <c r="D224"/>
      <c r="E224"/>
      <c r="F224"/>
      <c r="G224"/>
      <c r="H224"/>
      <c r="I224"/>
      <c r="J224"/>
      <c r="K224"/>
      <c r="L224"/>
      <c r="M224"/>
    </row>
    <row r="225" spans="1:13" ht="21">
      <c r="A225"/>
      <c r="B225"/>
      <c r="C225"/>
      <c r="D225"/>
      <c r="E225"/>
      <c r="F225"/>
      <c r="G225"/>
      <c r="H225"/>
      <c r="I225"/>
      <c r="J225"/>
      <c r="K225"/>
      <c r="L225"/>
      <c r="M225"/>
    </row>
    <row r="226" spans="1:13" ht="21">
      <c r="A226"/>
      <c r="B226"/>
      <c r="C226"/>
      <c r="D226"/>
      <c r="E226"/>
      <c r="F226"/>
      <c r="G226"/>
      <c r="H226"/>
      <c r="I226"/>
      <c r="J226"/>
      <c r="K226"/>
      <c r="L226"/>
      <c r="M226"/>
    </row>
    <row r="227" spans="1:13" ht="21">
      <c r="A227"/>
      <c r="B227"/>
      <c r="C227"/>
      <c r="D227"/>
      <c r="E227"/>
      <c r="F227"/>
      <c r="G227"/>
      <c r="H227"/>
      <c r="I227"/>
      <c r="J227"/>
      <c r="K227"/>
      <c r="L227"/>
      <c r="M227"/>
    </row>
    <row r="228" spans="1:13" ht="21">
      <c r="A228"/>
      <c r="B228"/>
      <c r="C228"/>
      <c r="D228"/>
      <c r="E228"/>
      <c r="F228"/>
      <c r="G228"/>
      <c r="H228"/>
      <c r="I228"/>
      <c r="J228"/>
      <c r="K228"/>
      <c r="L228"/>
      <c r="M228"/>
    </row>
    <row r="229" spans="1:13" ht="21">
      <c r="A229"/>
      <c r="B229"/>
      <c r="C229"/>
      <c r="D229"/>
      <c r="E229"/>
      <c r="F229"/>
      <c r="G229"/>
      <c r="H229"/>
      <c r="I229"/>
      <c r="J229"/>
      <c r="K229"/>
      <c r="L229"/>
      <c r="M229"/>
    </row>
    <row r="230" spans="1:13" ht="21">
      <c r="A230"/>
      <c r="B230"/>
      <c r="C230"/>
      <c r="D230"/>
      <c r="E230"/>
      <c r="F230"/>
      <c r="G230"/>
      <c r="H230"/>
      <c r="I230"/>
      <c r="J230"/>
      <c r="K230"/>
      <c r="L230"/>
      <c r="M230"/>
    </row>
    <row r="231" spans="1:13" ht="21">
      <c r="A231"/>
      <c r="B231"/>
      <c r="C231"/>
      <c r="D231"/>
      <c r="E231"/>
      <c r="F231"/>
      <c r="G231"/>
      <c r="H231"/>
      <c r="I231"/>
      <c r="J231"/>
      <c r="K231"/>
      <c r="L231"/>
      <c r="M231"/>
    </row>
    <row r="232" spans="1:13" ht="21">
      <c r="A232"/>
      <c r="B232"/>
      <c r="C232"/>
      <c r="D232"/>
      <c r="E232"/>
      <c r="F232"/>
      <c r="G232"/>
      <c r="H232"/>
      <c r="I232"/>
      <c r="J232"/>
      <c r="K232"/>
      <c r="L232"/>
      <c r="M232"/>
    </row>
    <row r="233" spans="1:13" ht="21">
      <c r="A233"/>
      <c r="B233"/>
      <c r="C233"/>
      <c r="D233"/>
      <c r="E233"/>
      <c r="F233"/>
      <c r="G233"/>
      <c r="H233"/>
      <c r="I233"/>
      <c r="J233"/>
      <c r="K233"/>
      <c r="L233"/>
      <c r="M233"/>
    </row>
    <row r="234" spans="1:13" ht="21">
      <c r="A234"/>
      <c r="B234"/>
      <c r="C234"/>
      <c r="D234"/>
      <c r="E234"/>
      <c r="F234"/>
      <c r="G234"/>
      <c r="H234"/>
      <c r="I234"/>
      <c r="J234"/>
      <c r="K234"/>
      <c r="L234"/>
      <c r="M234"/>
    </row>
    <row r="235" spans="1:13" ht="21">
      <c r="A235"/>
      <c r="B235"/>
      <c r="C235"/>
      <c r="D235"/>
      <c r="E235"/>
      <c r="F235"/>
      <c r="G235"/>
      <c r="H235"/>
      <c r="I235"/>
      <c r="J235"/>
      <c r="K235"/>
      <c r="L235"/>
      <c r="M235"/>
    </row>
    <row r="236" spans="1:13" ht="21">
      <c r="A236"/>
      <c r="B236"/>
      <c r="C236"/>
      <c r="D236"/>
      <c r="E236"/>
      <c r="F236"/>
      <c r="G236"/>
      <c r="H236"/>
      <c r="I236"/>
      <c r="J236"/>
      <c r="K236"/>
      <c r="L236"/>
      <c r="M236"/>
    </row>
    <row r="237" spans="1:13" ht="21">
      <c r="A237"/>
      <c r="B237"/>
      <c r="C237"/>
      <c r="D237"/>
      <c r="E237"/>
      <c r="F237"/>
      <c r="G237"/>
      <c r="H237"/>
      <c r="I237"/>
      <c r="J237"/>
      <c r="K237"/>
      <c r="L237"/>
      <c r="M237"/>
    </row>
    <row r="238" spans="1:13" ht="21">
      <c r="A238"/>
      <c r="B238"/>
      <c r="C238"/>
      <c r="D238"/>
      <c r="E238"/>
      <c r="F238"/>
      <c r="G238"/>
      <c r="H238"/>
      <c r="I238"/>
      <c r="J238"/>
      <c r="K238"/>
      <c r="L238"/>
      <c r="M238"/>
    </row>
    <row r="239" spans="1:13" ht="21">
      <c r="A239"/>
      <c r="B239"/>
      <c r="C239"/>
      <c r="D239"/>
      <c r="E239"/>
      <c r="F239"/>
      <c r="G239"/>
      <c r="H239"/>
      <c r="I239"/>
      <c r="J239"/>
      <c r="K239"/>
      <c r="L239"/>
      <c r="M239"/>
    </row>
    <row r="240" spans="1:13" ht="21">
      <c r="A240"/>
      <c r="B240"/>
      <c r="C240"/>
      <c r="D240"/>
      <c r="E240"/>
      <c r="F240"/>
      <c r="G240"/>
      <c r="H240"/>
      <c r="I240"/>
      <c r="J240"/>
      <c r="K240"/>
      <c r="L240"/>
      <c r="M240"/>
    </row>
    <row r="241" spans="1:13" ht="21">
      <c r="A241"/>
      <c r="B241"/>
      <c r="C241"/>
      <c r="D241"/>
      <c r="E241"/>
      <c r="F241"/>
      <c r="G241"/>
      <c r="H241"/>
      <c r="I241"/>
      <c r="J241"/>
      <c r="K241"/>
      <c r="L241"/>
      <c r="M241"/>
    </row>
    <row r="242" spans="1:13" ht="21">
      <c r="A242"/>
      <c r="B242"/>
      <c r="C242"/>
      <c r="D242"/>
      <c r="E242"/>
      <c r="F242"/>
      <c r="G242"/>
      <c r="H242"/>
      <c r="I242"/>
      <c r="J242"/>
      <c r="K242"/>
      <c r="L242"/>
      <c r="M242"/>
    </row>
    <row r="243" spans="1:13" ht="21">
      <c r="A243"/>
      <c r="B243"/>
      <c r="C243"/>
      <c r="D243"/>
      <c r="E243"/>
      <c r="F243"/>
      <c r="G243"/>
      <c r="H243"/>
      <c r="I243"/>
      <c r="J243"/>
      <c r="K243"/>
      <c r="L243"/>
      <c r="M243"/>
    </row>
    <row r="244" spans="1:13" ht="21">
      <c r="A244"/>
      <c r="B244"/>
      <c r="C244"/>
      <c r="D244"/>
      <c r="E244"/>
      <c r="F244"/>
      <c r="G244"/>
      <c r="H244"/>
      <c r="I244"/>
      <c r="J244"/>
      <c r="K244"/>
      <c r="L244"/>
      <c r="M244"/>
    </row>
    <row r="245" spans="1:13" ht="21">
      <c r="A245"/>
      <c r="B245"/>
      <c r="C245"/>
      <c r="D245"/>
      <c r="E245"/>
      <c r="F245"/>
      <c r="G245"/>
      <c r="H245"/>
      <c r="I245"/>
      <c r="J245"/>
      <c r="K245"/>
      <c r="L245"/>
      <c r="M245"/>
    </row>
    <row r="246" spans="1:13" ht="21">
      <c r="A246"/>
      <c r="B246"/>
      <c r="C246"/>
      <c r="D246"/>
      <c r="E246"/>
      <c r="F246"/>
      <c r="G246"/>
      <c r="H246"/>
      <c r="I246"/>
      <c r="J246"/>
      <c r="K246"/>
      <c r="L246"/>
      <c r="M246"/>
    </row>
    <row r="247" spans="1:13" ht="21">
      <c r="A247"/>
      <c r="B247"/>
      <c r="C247"/>
      <c r="D247"/>
      <c r="E247"/>
      <c r="F247"/>
      <c r="G247"/>
      <c r="H247"/>
      <c r="I247"/>
      <c r="J247"/>
      <c r="K247"/>
      <c r="L247"/>
      <c r="M247"/>
    </row>
    <row r="248" spans="1:13" ht="21">
      <c r="A248"/>
      <c r="B248"/>
      <c r="C248"/>
      <c r="D248"/>
      <c r="E248"/>
      <c r="F248"/>
      <c r="G248"/>
      <c r="H248"/>
      <c r="I248"/>
      <c r="J248"/>
      <c r="K248"/>
      <c r="L248"/>
      <c r="M248"/>
    </row>
    <row r="249" spans="1:13" ht="21">
      <c r="A249"/>
      <c r="B249"/>
      <c r="C249"/>
      <c r="D249"/>
      <c r="E249"/>
      <c r="F249"/>
      <c r="G249"/>
      <c r="H249"/>
      <c r="I249"/>
      <c r="J249"/>
      <c r="K249"/>
      <c r="L249"/>
      <c r="M249"/>
    </row>
    <row r="250" spans="1:13" ht="21">
      <c r="A250"/>
      <c r="B250"/>
      <c r="C250"/>
      <c r="D250"/>
      <c r="E250"/>
      <c r="F250"/>
      <c r="G250"/>
      <c r="H250"/>
      <c r="I250"/>
      <c r="J250"/>
      <c r="K250"/>
      <c r="L250"/>
      <c r="M250"/>
    </row>
    <row r="251" spans="1:13" ht="21">
      <c r="A251"/>
      <c r="B251"/>
      <c r="C251"/>
      <c r="D251"/>
      <c r="E251"/>
      <c r="F251"/>
      <c r="G251"/>
      <c r="H251"/>
      <c r="I251"/>
      <c r="J251"/>
      <c r="K251"/>
      <c r="L251"/>
      <c r="M251"/>
    </row>
    <row r="252" spans="1:13" ht="21">
      <c r="A252"/>
      <c r="B252"/>
      <c r="C252"/>
      <c r="D252"/>
      <c r="E252"/>
      <c r="F252"/>
      <c r="G252"/>
      <c r="H252"/>
      <c r="I252"/>
      <c r="J252"/>
      <c r="K252"/>
      <c r="L252"/>
      <c r="M252"/>
    </row>
    <row r="253" spans="1:13" ht="21">
      <c r="A253"/>
      <c r="B253"/>
      <c r="C253"/>
      <c r="D253"/>
      <c r="E253"/>
      <c r="F253"/>
      <c r="G253"/>
      <c r="H253"/>
      <c r="I253"/>
      <c r="J253"/>
      <c r="K253"/>
      <c r="L253"/>
      <c r="M253"/>
    </row>
    <row r="254" spans="1:13" ht="21">
      <c r="A254"/>
      <c r="B254"/>
      <c r="C254"/>
      <c r="D254"/>
      <c r="E254"/>
      <c r="F254"/>
      <c r="G254"/>
      <c r="H254"/>
      <c r="I254"/>
      <c r="J254"/>
      <c r="K254"/>
      <c r="L254"/>
      <c r="M254"/>
    </row>
    <row r="255" spans="1:13" ht="21">
      <c r="A255"/>
      <c r="B255"/>
      <c r="C255"/>
      <c r="D255"/>
      <c r="E255"/>
      <c r="F255"/>
      <c r="G255"/>
      <c r="H255"/>
      <c r="I255"/>
      <c r="J255"/>
      <c r="K255"/>
      <c r="L255"/>
      <c r="M255"/>
    </row>
    <row r="256" spans="1:13" ht="21">
      <c r="A256"/>
      <c r="B256"/>
      <c r="C256"/>
      <c r="D256"/>
      <c r="E256"/>
      <c r="F256"/>
      <c r="G256"/>
      <c r="H256"/>
      <c r="I256"/>
      <c r="J256"/>
      <c r="K256"/>
      <c r="L256"/>
      <c r="M256"/>
    </row>
    <row r="257" spans="1:13" ht="21">
      <c r="A257"/>
      <c r="B257"/>
      <c r="C257"/>
      <c r="D257"/>
      <c r="E257"/>
      <c r="F257"/>
      <c r="G257"/>
      <c r="H257"/>
      <c r="I257"/>
      <c r="J257"/>
      <c r="K257"/>
      <c r="L257"/>
      <c r="M257"/>
    </row>
    <row r="258" spans="1:13" ht="21">
      <c r="A258"/>
      <c r="B258"/>
      <c r="C258"/>
      <c r="D258"/>
      <c r="E258"/>
      <c r="F258"/>
      <c r="G258"/>
      <c r="H258"/>
      <c r="I258"/>
      <c r="J258"/>
      <c r="K258"/>
      <c r="L258"/>
      <c r="M258"/>
    </row>
    <row r="259" spans="1:13" ht="21">
      <c r="A259"/>
      <c r="B259"/>
      <c r="C259"/>
      <c r="D259"/>
      <c r="E259"/>
      <c r="F259"/>
      <c r="G259"/>
      <c r="H259"/>
      <c r="I259"/>
      <c r="J259"/>
      <c r="K259"/>
      <c r="L259"/>
      <c r="M259"/>
    </row>
    <row r="260" spans="1:13" ht="21">
      <c r="A260"/>
      <c r="B260"/>
      <c r="C260"/>
      <c r="D260"/>
      <c r="E260"/>
      <c r="F260"/>
      <c r="G260"/>
      <c r="H260"/>
      <c r="I260"/>
      <c r="J260"/>
      <c r="K260"/>
      <c r="L260"/>
      <c r="M260"/>
    </row>
    <row r="261" spans="1:13" ht="21">
      <c r="A261"/>
      <c r="B261"/>
      <c r="C261"/>
      <c r="D261"/>
      <c r="E261"/>
      <c r="F261"/>
      <c r="G261"/>
      <c r="H261"/>
      <c r="I261"/>
      <c r="J261"/>
      <c r="K261"/>
      <c r="L261"/>
      <c r="M261"/>
    </row>
    <row r="262" spans="1:13" ht="21">
      <c r="A262"/>
      <c r="B262"/>
      <c r="C262"/>
      <c r="D262"/>
      <c r="E262"/>
      <c r="F262"/>
      <c r="G262"/>
      <c r="H262"/>
      <c r="I262"/>
      <c r="J262"/>
      <c r="K262"/>
      <c r="L262"/>
      <c r="M262"/>
    </row>
    <row r="263" spans="1:13" ht="21">
      <c r="A263"/>
      <c r="B263"/>
      <c r="C263"/>
      <c r="D263"/>
      <c r="E263"/>
      <c r="F263"/>
      <c r="G263"/>
      <c r="H263"/>
      <c r="I263"/>
      <c r="J263"/>
      <c r="K263"/>
      <c r="L263"/>
      <c r="M263"/>
    </row>
    <row r="264" spans="1:13" ht="21">
      <c r="A264"/>
      <c r="B264"/>
      <c r="C264"/>
      <c r="D264"/>
      <c r="E264"/>
      <c r="F264"/>
      <c r="G264"/>
      <c r="H264"/>
      <c r="I264"/>
      <c r="J264"/>
      <c r="K264"/>
      <c r="L264"/>
      <c r="M264"/>
    </row>
    <row r="265" spans="1:13" ht="21">
      <c r="A265"/>
      <c r="B265"/>
      <c r="C265"/>
      <c r="D265"/>
      <c r="E265"/>
      <c r="F265"/>
      <c r="G265"/>
      <c r="H265"/>
      <c r="I265"/>
      <c r="J265"/>
      <c r="K265"/>
      <c r="L265"/>
      <c r="M265"/>
    </row>
    <row r="266" spans="1:13" ht="21">
      <c r="A266"/>
      <c r="B266"/>
      <c r="C266"/>
      <c r="D266"/>
      <c r="E266"/>
      <c r="F266"/>
      <c r="G266"/>
      <c r="H266"/>
      <c r="I266"/>
      <c r="J266"/>
      <c r="K266"/>
      <c r="L266"/>
      <c r="M266"/>
    </row>
    <row r="267" spans="1:13" ht="21">
      <c r="A267"/>
      <c r="B267"/>
      <c r="C267"/>
      <c r="D267"/>
      <c r="E267"/>
      <c r="F267"/>
      <c r="G267"/>
      <c r="H267"/>
      <c r="I267"/>
      <c r="J267"/>
      <c r="K267"/>
      <c r="L267"/>
      <c r="M267"/>
    </row>
    <row r="268" spans="1:13" ht="21">
      <c r="A268"/>
      <c r="B268"/>
      <c r="C268"/>
      <c r="D268"/>
      <c r="E268"/>
      <c r="F268"/>
      <c r="G268"/>
      <c r="H268"/>
      <c r="I268"/>
      <c r="J268"/>
      <c r="K268"/>
      <c r="L268"/>
      <c r="M268"/>
    </row>
    <row r="269" spans="1:13" ht="21">
      <c r="A269"/>
      <c r="B269"/>
      <c r="C269"/>
      <c r="D269"/>
      <c r="E269"/>
      <c r="F269"/>
      <c r="G269"/>
      <c r="H269"/>
      <c r="I269"/>
      <c r="J269"/>
      <c r="K269"/>
      <c r="L269"/>
      <c r="M269"/>
    </row>
    <row r="270" spans="1:13" ht="21">
      <c r="A270"/>
      <c r="B270"/>
      <c r="C270"/>
      <c r="D270"/>
      <c r="E270"/>
      <c r="F270"/>
      <c r="G270"/>
      <c r="H270"/>
      <c r="I270"/>
      <c r="J270"/>
      <c r="K270"/>
      <c r="L270"/>
      <c r="M270"/>
    </row>
    <row r="271" spans="1:13" ht="21">
      <c r="A271"/>
      <c r="B271"/>
      <c r="C271"/>
      <c r="D271"/>
      <c r="E271"/>
      <c r="F271"/>
      <c r="G271"/>
      <c r="H271"/>
      <c r="I271"/>
      <c r="J271"/>
      <c r="K271"/>
      <c r="L271"/>
      <c r="M271"/>
    </row>
    <row r="272" spans="1:13" ht="21">
      <c r="A272"/>
      <c r="B272"/>
      <c r="C272"/>
      <c r="D272"/>
      <c r="E272"/>
      <c r="F272"/>
      <c r="G272"/>
      <c r="H272"/>
      <c r="I272"/>
      <c r="J272"/>
      <c r="K272"/>
      <c r="L272"/>
      <c r="M272"/>
    </row>
    <row r="273" spans="1:13" ht="21">
      <c r="A273"/>
      <c r="B273"/>
      <c r="C273"/>
      <c r="D273"/>
      <c r="E273"/>
      <c r="F273"/>
      <c r="G273"/>
      <c r="H273"/>
      <c r="I273"/>
      <c r="J273"/>
      <c r="K273"/>
      <c r="L273"/>
      <c r="M273"/>
    </row>
    <row r="274" spans="1:13" ht="21">
      <c r="A274"/>
      <c r="B274"/>
      <c r="C274"/>
      <c r="D274"/>
      <c r="E274"/>
      <c r="F274"/>
      <c r="G274"/>
      <c r="H274"/>
      <c r="I274"/>
      <c r="J274"/>
      <c r="K274"/>
      <c r="L274"/>
      <c r="M274"/>
    </row>
    <row r="275" spans="1:13" ht="21">
      <c r="A275"/>
      <c r="B275"/>
      <c r="C275"/>
      <c r="D275"/>
      <c r="E275"/>
      <c r="F275"/>
      <c r="G275"/>
      <c r="H275"/>
      <c r="I275"/>
      <c r="J275"/>
      <c r="K275"/>
      <c r="L275"/>
      <c r="M275"/>
    </row>
    <row r="276" spans="1:13" ht="21">
      <c r="A276"/>
      <c r="B276"/>
      <c r="C276"/>
      <c r="D276"/>
      <c r="E276"/>
      <c r="F276"/>
      <c r="G276"/>
      <c r="H276"/>
      <c r="I276"/>
      <c r="J276"/>
      <c r="K276"/>
      <c r="L276"/>
      <c r="M276"/>
    </row>
    <row r="277" spans="1:13" ht="21">
      <c r="A277"/>
      <c r="B277"/>
      <c r="C277"/>
      <c r="D277"/>
      <c r="E277"/>
      <c r="F277"/>
      <c r="G277"/>
      <c r="H277"/>
      <c r="I277"/>
      <c r="J277"/>
      <c r="K277"/>
      <c r="L277"/>
      <c r="M277"/>
    </row>
    <row r="278" spans="1:13" ht="21">
      <c r="A278"/>
      <c r="B278"/>
      <c r="C278"/>
      <c r="D278"/>
      <c r="E278"/>
      <c r="F278"/>
      <c r="G278"/>
      <c r="H278"/>
      <c r="I278"/>
      <c r="J278"/>
      <c r="K278"/>
      <c r="L278"/>
      <c r="M278"/>
    </row>
    <row r="279" spans="1:13" ht="21">
      <c r="A279"/>
      <c r="B279"/>
      <c r="C279"/>
      <c r="D279"/>
      <c r="E279"/>
      <c r="F279"/>
      <c r="G279"/>
      <c r="H279"/>
      <c r="I279"/>
      <c r="J279"/>
      <c r="K279"/>
      <c r="L279"/>
      <c r="M279"/>
    </row>
    <row r="280" spans="1:13" ht="21">
      <c r="A280"/>
      <c r="B280"/>
      <c r="C280"/>
      <c r="D280"/>
      <c r="E280"/>
      <c r="F280"/>
      <c r="G280"/>
      <c r="H280"/>
      <c r="I280"/>
      <c r="J280"/>
      <c r="K280"/>
      <c r="L280"/>
      <c r="M280"/>
    </row>
    <row r="281" spans="1:13" ht="21">
      <c r="A281"/>
      <c r="B281"/>
      <c r="C281"/>
      <c r="D281"/>
      <c r="E281"/>
      <c r="F281"/>
      <c r="G281"/>
      <c r="H281"/>
      <c r="I281"/>
      <c r="J281"/>
      <c r="K281"/>
      <c r="L281"/>
      <c r="M281"/>
    </row>
    <row r="282" spans="1:13" ht="21">
      <c r="A282"/>
      <c r="B282"/>
      <c r="C282"/>
      <c r="D282"/>
      <c r="E282"/>
      <c r="F282"/>
      <c r="G282"/>
      <c r="H282"/>
      <c r="I282"/>
      <c r="J282"/>
      <c r="K282"/>
      <c r="L282"/>
      <c r="M282"/>
    </row>
    <row r="283" spans="1:13" ht="21">
      <c r="A283"/>
      <c r="B283"/>
      <c r="C283"/>
      <c r="D283"/>
      <c r="E283"/>
      <c r="F283"/>
      <c r="G283"/>
      <c r="H283"/>
      <c r="I283"/>
      <c r="J283"/>
      <c r="K283"/>
      <c r="L283"/>
      <c r="M283"/>
    </row>
    <row r="284" spans="1:13" ht="21">
      <c r="A284"/>
      <c r="B284"/>
      <c r="C284"/>
      <c r="D284"/>
      <c r="E284"/>
      <c r="F284"/>
      <c r="G284"/>
      <c r="H284"/>
      <c r="I284"/>
      <c r="J284"/>
      <c r="K284"/>
      <c r="L284"/>
      <c r="M284"/>
    </row>
    <row r="285" spans="1:13" ht="21">
      <c r="A285"/>
      <c r="B285"/>
      <c r="C285"/>
      <c r="D285"/>
      <c r="E285"/>
      <c r="F285"/>
      <c r="G285"/>
      <c r="H285"/>
      <c r="I285"/>
      <c r="J285"/>
      <c r="K285"/>
      <c r="L285"/>
      <c r="M285"/>
    </row>
    <row r="286" spans="1:13" ht="21">
      <c r="A286"/>
      <c r="B286"/>
      <c r="C286"/>
      <c r="D286"/>
      <c r="E286"/>
      <c r="F286"/>
      <c r="G286"/>
      <c r="H286"/>
      <c r="I286"/>
      <c r="J286"/>
      <c r="K286"/>
      <c r="L286"/>
      <c r="M286"/>
    </row>
    <row r="287" spans="1:13" ht="21">
      <c r="A287"/>
      <c r="B287"/>
      <c r="C287"/>
      <c r="D287"/>
      <c r="E287"/>
      <c r="F287"/>
      <c r="G287"/>
      <c r="H287"/>
      <c r="I287"/>
      <c r="J287"/>
      <c r="K287"/>
      <c r="L287"/>
      <c r="M287"/>
    </row>
    <row r="288" spans="1:13" ht="21">
      <c r="A288"/>
      <c r="B288"/>
      <c r="C288"/>
      <c r="D288"/>
      <c r="E288"/>
      <c r="F288"/>
      <c r="G288"/>
      <c r="H288"/>
      <c r="I288"/>
      <c r="J288"/>
      <c r="K288"/>
      <c r="L288"/>
      <c r="M288"/>
    </row>
    <row r="289" spans="1:13" ht="21">
      <c r="A289"/>
      <c r="B289"/>
      <c r="C289"/>
      <c r="D289"/>
      <c r="E289"/>
      <c r="F289"/>
      <c r="G289"/>
      <c r="H289"/>
      <c r="I289"/>
      <c r="J289"/>
      <c r="K289"/>
      <c r="L289"/>
      <c r="M289"/>
    </row>
    <row r="290" spans="1:13" ht="21">
      <c r="A290"/>
      <c r="B290"/>
      <c r="C290"/>
      <c r="D290"/>
      <c r="E290"/>
      <c r="F290"/>
      <c r="G290"/>
      <c r="H290"/>
      <c r="I290"/>
      <c r="J290"/>
      <c r="K290"/>
      <c r="L290"/>
      <c r="M290"/>
    </row>
    <row r="291" spans="1:13" ht="21">
      <c r="A291"/>
      <c r="B291"/>
      <c r="C291"/>
      <c r="D291"/>
      <c r="E291"/>
      <c r="F291"/>
      <c r="G291"/>
      <c r="H291"/>
      <c r="I291"/>
      <c r="J291"/>
      <c r="K291"/>
      <c r="L291"/>
      <c r="M291"/>
    </row>
    <row r="292" spans="1:13" ht="21">
      <c r="A292"/>
      <c r="B292"/>
      <c r="C292"/>
      <c r="D292"/>
      <c r="E292"/>
      <c r="F292"/>
      <c r="G292"/>
      <c r="H292"/>
      <c r="I292"/>
      <c r="J292"/>
      <c r="K292"/>
      <c r="L292"/>
      <c r="M292"/>
    </row>
    <row r="293" spans="1:13" ht="21">
      <c r="A293"/>
      <c r="B293"/>
      <c r="C293"/>
      <c r="D293"/>
      <c r="E293"/>
      <c r="F293"/>
      <c r="G293"/>
      <c r="H293"/>
      <c r="I293"/>
      <c r="J293"/>
      <c r="K293"/>
      <c r="L293"/>
      <c r="M293"/>
    </row>
    <row r="294" spans="1:13" ht="21">
      <c r="A294"/>
      <c r="B294"/>
      <c r="C294"/>
      <c r="D294"/>
      <c r="E294"/>
      <c r="F294"/>
      <c r="G294"/>
      <c r="H294"/>
      <c r="I294"/>
      <c r="J294"/>
      <c r="K294"/>
      <c r="L294"/>
      <c r="M294"/>
    </row>
    <row r="295" spans="1:13" ht="21">
      <c r="A295"/>
      <c r="B295"/>
      <c r="C295"/>
      <c r="D295"/>
      <c r="E295"/>
      <c r="F295"/>
      <c r="G295"/>
      <c r="H295"/>
      <c r="I295"/>
      <c r="J295"/>
      <c r="K295"/>
      <c r="L295"/>
      <c r="M295"/>
    </row>
    <row r="296" spans="1:13" ht="21">
      <c r="A296"/>
      <c r="B296"/>
      <c r="C296"/>
      <c r="D296"/>
      <c r="E296"/>
      <c r="F296"/>
      <c r="G296"/>
      <c r="H296"/>
      <c r="I296"/>
      <c r="J296"/>
      <c r="K296"/>
      <c r="L296"/>
      <c r="M296"/>
    </row>
    <row r="297" spans="1:13" ht="21">
      <c r="A297"/>
      <c r="B297"/>
      <c r="C297"/>
      <c r="D297"/>
      <c r="E297"/>
      <c r="F297"/>
      <c r="G297"/>
      <c r="H297"/>
      <c r="I297"/>
      <c r="J297"/>
      <c r="K297"/>
      <c r="L297"/>
      <c r="M297"/>
    </row>
    <row r="298" spans="1:13" ht="21">
      <c r="A298"/>
      <c r="B298"/>
      <c r="C298"/>
      <c r="D298"/>
      <c r="E298"/>
      <c r="F298"/>
      <c r="G298"/>
      <c r="H298"/>
      <c r="I298"/>
      <c r="J298"/>
      <c r="K298"/>
      <c r="L298"/>
      <c r="M298"/>
    </row>
    <row r="299" spans="1:13" ht="21">
      <c r="A299" s="260"/>
      <c r="B299" s="260"/>
      <c r="C299" s="260"/>
      <c r="D299" s="260"/>
      <c r="E299" s="260"/>
      <c r="F299" s="260"/>
      <c r="G299" s="260"/>
      <c r="H299" s="260"/>
      <c r="I299" s="260"/>
      <c r="J299" s="260"/>
      <c r="K299" s="260"/>
      <c r="L299" s="260"/>
      <c r="M299" s="260"/>
    </row>
    <row r="300" spans="1:13" ht="21">
      <c r="A300" s="260"/>
      <c r="B300" s="260"/>
      <c r="C300" s="260"/>
      <c r="D300" s="260"/>
      <c r="E300" s="260"/>
      <c r="F300" s="260"/>
      <c r="G300" s="260"/>
      <c r="H300" s="260"/>
      <c r="I300" s="260"/>
      <c r="J300" s="260"/>
      <c r="K300" s="260"/>
      <c r="L300" s="260"/>
      <c r="M300" s="260"/>
    </row>
    <row r="301" spans="1:13" ht="21">
      <c r="A301" s="260"/>
      <c r="B301" s="260"/>
      <c r="C301" s="260"/>
      <c r="D301" s="260"/>
      <c r="E301" s="260"/>
      <c r="F301" s="260"/>
      <c r="G301" s="260"/>
      <c r="H301" s="260"/>
      <c r="I301" s="260"/>
      <c r="J301" s="260"/>
      <c r="K301" s="260"/>
      <c r="L301" s="260"/>
      <c r="M301" s="260"/>
    </row>
    <row r="302" spans="1:13" ht="21">
      <c r="A302" s="260"/>
      <c r="B302" s="260"/>
      <c r="C302" s="260"/>
      <c r="D302" s="260"/>
      <c r="E302" s="260"/>
      <c r="F302" s="260"/>
      <c r="G302" s="260"/>
      <c r="H302" s="260"/>
      <c r="I302" s="260"/>
      <c r="J302" s="260"/>
      <c r="K302" s="260"/>
      <c r="L302" s="260"/>
      <c r="M302" s="260"/>
    </row>
    <row r="303" spans="1:13" ht="21">
      <c r="A303" s="260"/>
      <c r="B303" s="260"/>
      <c r="C303" s="260"/>
      <c r="D303" s="260"/>
      <c r="E303" s="260"/>
      <c r="F303" s="260"/>
      <c r="G303" s="260"/>
      <c r="H303" s="260"/>
      <c r="I303" s="260"/>
      <c r="J303" s="260"/>
      <c r="K303" s="260"/>
      <c r="L303" s="260"/>
      <c r="M303" s="260"/>
    </row>
    <row r="304" spans="1:13" ht="21">
      <c r="A304" s="260"/>
      <c r="B304" s="260"/>
      <c r="C304" s="260"/>
      <c r="D304" s="260"/>
      <c r="E304" s="260"/>
      <c r="F304" s="260"/>
      <c r="G304" s="260"/>
      <c r="H304" s="260"/>
      <c r="I304" s="260"/>
      <c r="J304" s="260"/>
      <c r="K304" s="260"/>
      <c r="L304" s="260"/>
      <c r="M304" s="260"/>
    </row>
    <row r="305" spans="1:13" ht="21">
      <c r="A305" s="260"/>
      <c r="B305" s="260"/>
      <c r="C305" s="260"/>
      <c r="D305" s="260"/>
      <c r="E305" s="260"/>
      <c r="F305" s="260"/>
      <c r="G305" s="260"/>
      <c r="H305" s="260"/>
      <c r="I305" s="260"/>
      <c r="J305" s="260"/>
      <c r="K305" s="260"/>
      <c r="L305" s="260"/>
      <c r="M305" s="260"/>
    </row>
    <row r="306" spans="1:13" ht="21">
      <c r="A306" s="260"/>
      <c r="B306" s="260"/>
      <c r="C306" s="260"/>
      <c r="D306" s="260"/>
      <c r="E306" s="260"/>
      <c r="F306" s="260"/>
      <c r="G306" s="260"/>
      <c r="H306" s="260"/>
      <c r="I306" s="260"/>
      <c r="J306" s="260"/>
      <c r="K306" s="260"/>
      <c r="L306" s="260"/>
      <c r="M306" s="260"/>
    </row>
    <row r="307" spans="1:13" ht="21">
      <c r="A307" s="260"/>
      <c r="B307" s="260"/>
      <c r="C307" s="260"/>
      <c r="D307" s="260"/>
      <c r="E307" s="260"/>
      <c r="F307" s="260"/>
      <c r="G307" s="260"/>
      <c r="H307" s="260"/>
      <c r="I307" s="260"/>
      <c r="J307" s="260"/>
      <c r="K307" s="260"/>
      <c r="L307" s="260"/>
      <c r="M307" s="260"/>
    </row>
    <row r="308" spans="1:13" ht="21">
      <c r="A308" s="260"/>
      <c r="B308" s="260"/>
      <c r="C308" s="260"/>
      <c r="D308" s="260"/>
      <c r="E308" s="260"/>
      <c r="F308" s="260"/>
      <c r="G308" s="260"/>
      <c r="H308" s="260"/>
      <c r="I308" s="260"/>
      <c r="J308" s="260"/>
      <c r="K308" s="260"/>
      <c r="L308" s="260"/>
      <c r="M308" s="260"/>
    </row>
    <row r="309" spans="1:13" ht="21">
      <c r="A309" s="260"/>
      <c r="B309" s="260"/>
      <c r="C309" s="260"/>
      <c r="D309" s="260"/>
      <c r="E309" s="260"/>
      <c r="F309" s="260"/>
      <c r="G309" s="260"/>
      <c r="H309" s="260"/>
      <c r="I309" s="260"/>
      <c r="J309" s="260"/>
      <c r="K309" s="260"/>
      <c r="L309" s="260"/>
      <c r="M309" s="260"/>
    </row>
    <row r="310" spans="1:13" ht="21">
      <c r="A310" s="260"/>
      <c r="B310" s="260"/>
      <c r="C310" s="260"/>
      <c r="D310" s="260"/>
      <c r="E310" s="260"/>
      <c r="F310" s="260"/>
      <c r="G310" s="260"/>
      <c r="H310" s="260"/>
      <c r="I310" s="260"/>
      <c r="J310" s="260"/>
      <c r="K310" s="260"/>
      <c r="L310" s="260"/>
      <c r="M310" s="260"/>
    </row>
    <row r="311" spans="1:13" ht="21">
      <c r="A311" s="260"/>
      <c r="B311" s="260"/>
      <c r="C311" s="260"/>
      <c r="D311" s="260"/>
      <c r="E311" s="260"/>
      <c r="F311" s="260"/>
      <c r="G311" s="260"/>
      <c r="H311" s="260"/>
      <c r="I311" s="260"/>
      <c r="J311" s="260"/>
      <c r="K311" s="260"/>
      <c r="L311" s="260"/>
      <c r="M311" s="260"/>
    </row>
    <row r="312" spans="1:13" ht="21">
      <c r="A312" s="260"/>
      <c r="B312" s="260"/>
      <c r="C312" s="260"/>
      <c r="D312" s="260"/>
      <c r="E312" s="260"/>
      <c r="F312" s="260"/>
      <c r="G312" s="260"/>
      <c r="H312" s="260"/>
      <c r="I312" s="260"/>
      <c r="J312" s="260"/>
      <c r="K312" s="260"/>
      <c r="L312" s="260"/>
      <c r="M312" s="260"/>
    </row>
    <row r="313" spans="1:13" ht="21">
      <c r="A313" s="260"/>
      <c r="B313" s="260"/>
      <c r="C313" s="260"/>
      <c r="D313" s="260"/>
      <c r="E313" s="260"/>
      <c r="F313" s="260"/>
      <c r="G313" s="260"/>
      <c r="H313" s="260"/>
      <c r="I313" s="260"/>
      <c r="J313" s="260"/>
      <c r="K313" s="260"/>
      <c r="L313" s="260"/>
      <c r="M313" s="260"/>
    </row>
    <row r="314" spans="1:13" ht="21">
      <c r="A314" s="260"/>
      <c r="B314" s="260"/>
      <c r="C314" s="260"/>
      <c r="D314" s="260"/>
      <c r="E314" s="260"/>
      <c r="F314" s="260"/>
      <c r="G314" s="260"/>
      <c r="H314" s="260"/>
      <c r="I314" s="260"/>
      <c r="J314" s="260"/>
      <c r="K314" s="260"/>
      <c r="L314" s="260"/>
      <c r="M314" s="260"/>
    </row>
    <row r="315" spans="1:13" ht="21">
      <c r="A315" s="260"/>
      <c r="B315" s="260"/>
      <c r="C315" s="260"/>
      <c r="D315" s="260"/>
      <c r="E315" s="260"/>
      <c r="F315" s="260"/>
      <c r="G315" s="260"/>
      <c r="H315" s="260"/>
      <c r="I315" s="260"/>
      <c r="J315" s="260"/>
      <c r="K315" s="260"/>
      <c r="L315" s="260"/>
      <c r="M315" s="260"/>
    </row>
    <row r="316" spans="1:13" ht="21">
      <c r="A316" s="260"/>
      <c r="B316" s="260"/>
      <c r="C316" s="260"/>
      <c r="D316" s="260"/>
      <c r="E316" s="260"/>
      <c r="F316" s="260"/>
      <c r="G316" s="260"/>
      <c r="H316" s="260"/>
      <c r="I316" s="260"/>
      <c r="J316" s="260"/>
      <c r="K316" s="260"/>
      <c r="L316" s="260"/>
      <c r="M316" s="260"/>
    </row>
    <row r="317" spans="1:13" ht="21">
      <c r="A317" s="260"/>
      <c r="B317" s="260"/>
      <c r="C317" s="260"/>
      <c r="D317" s="260"/>
      <c r="E317" s="260"/>
      <c r="F317" s="260"/>
      <c r="G317" s="260"/>
      <c r="H317" s="260"/>
      <c r="I317" s="260"/>
      <c r="J317" s="260"/>
      <c r="K317" s="260"/>
      <c r="L317" s="260"/>
      <c r="M317" s="260"/>
    </row>
    <row r="318" spans="1:13" ht="21">
      <c r="A318" s="260"/>
      <c r="B318" s="260"/>
      <c r="C318" s="260"/>
      <c r="D318" s="260"/>
      <c r="E318" s="260"/>
      <c r="F318" s="260"/>
      <c r="G318" s="260"/>
      <c r="H318" s="260"/>
      <c r="I318" s="260"/>
      <c r="J318" s="260"/>
      <c r="K318" s="260"/>
      <c r="L318" s="260"/>
      <c r="M318" s="260"/>
    </row>
    <row r="319" spans="1:13" ht="21">
      <c r="A319" s="260"/>
      <c r="B319" s="260"/>
      <c r="C319" s="260"/>
      <c r="D319" s="260"/>
      <c r="E319" s="260"/>
      <c r="F319" s="260"/>
      <c r="G319" s="260"/>
      <c r="H319" s="260"/>
      <c r="I319" s="260"/>
      <c r="J319" s="260"/>
      <c r="K319" s="260"/>
      <c r="L319" s="260"/>
      <c r="M319" s="260"/>
    </row>
    <row r="320" spans="1:13" ht="21">
      <c r="A320" s="260"/>
      <c r="B320" s="260"/>
      <c r="C320" s="260"/>
      <c r="D320" s="260"/>
      <c r="E320" s="260"/>
      <c r="F320" s="260"/>
      <c r="G320" s="260"/>
      <c r="H320" s="260"/>
      <c r="I320" s="260"/>
      <c r="J320" s="260"/>
      <c r="K320" s="260"/>
      <c r="L320" s="260"/>
      <c r="M320" s="260"/>
    </row>
    <row r="321" spans="1:13" ht="21">
      <c r="A321" s="260"/>
      <c r="B321" s="260"/>
      <c r="C321" s="260"/>
      <c r="D321" s="260"/>
      <c r="E321" s="260"/>
      <c r="F321" s="260"/>
      <c r="G321" s="260"/>
      <c r="H321" s="260"/>
      <c r="I321" s="260"/>
      <c r="J321" s="260"/>
      <c r="K321" s="260"/>
      <c r="L321" s="260"/>
      <c r="M321" s="260"/>
    </row>
    <row r="322" spans="1:13" ht="21">
      <c r="A322" s="260"/>
      <c r="B322" s="260"/>
      <c r="C322" s="260"/>
      <c r="D322" s="260"/>
      <c r="E322" s="260"/>
      <c r="F322" s="260"/>
      <c r="G322" s="260"/>
      <c r="H322" s="260"/>
      <c r="I322" s="260"/>
      <c r="J322" s="260"/>
      <c r="K322" s="260"/>
      <c r="L322" s="260"/>
      <c r="M322" s="260"/>
    </row>
    <row r="323" spans="1:13" ht="21">
      <c r="A323" s="260"/>
      <c r="B323" s="260"/>
      <c r="C323" s="260"/>
      <c r="D323" s="260"/>
      <c r="E323" s="260"/>
      <c r="F323" s="260"/>
      <c r="G323" s="260"/>
      <c r="H323" s="260"/>
      <c r="I323" s="260"/>
      <c r="J323" s="260"/>
      <c r="K323" s="260"/>
      <c r="L323" s="260"/>
      <c r="M323" s="260"/>
    </row>
    <row r="324" spans="1:13" ht="21">
      <c r="A324" s="260"/>
      <c r="B324" s="260"/>
      <c r="C324" s="260"/>
      <c r="D324" s="260"/>
      <c r="E324" s="260"/>
      <c r="F324" s="260"/>
      <c r="G324" s="260"/>
      <c r="H324" s="260"/>
      <c r="I324" s="260"/>
      <c r="J324" s="260"/>
      <c r="K324" s="260"/>
      <c r="L324" s="260"/>
      <c r="M324" s="260"/>
    </row>
    <row r="325" spans="1:13" ht="21">
      <c r="A325" s="260"/>
      <c r="B325" s="260"/>
      <c r="C325" s="260"/>
      <c r="D325" s="260"/>
      <c r="E325" s="260"/>
      <c r="F325" s="260"/>
      <c r="G325" s="260"/>
      <c r="H325" s="260"/>
      <c r="I325" s="260"/>
      <c r="J325" s="260"/>
      <c r="K325" s="260"/>
      <c r="L325" s="260"/>
      <c r="M325" s="260"/>
    </row>
    <row r="326" spans="1:13" ht="21">
      <c r="A326" s="260"/>
      <c r="B326" s="260"/>
      <c r="C326" s="260"/>
      <c r="D326" s="260"/>
      <c r="E326" s="260"/>
      <c r="F326" s="260"/>
      <c r="G326" s="260"/>
      <c r="H326" s="260"/>
      <c r="I326" s="260"/>
      <c r="J326" s="260"/>
      <c r="K326" s="260"/>
      <c r="L326" s="260"/>
      <c r="M326" s="260"/>
    </row>
    <row r="327" spans="1:13" ht="21">
      <c r="A327" s="260"/>
      <c r="B327" s="260"/>
      <c r="C327" s="260"/>
      <c r="D327" s="260"/>
      <c r="E327" s="260"/>
      <c r="F327" s="260"/>
      <c r="G327" s="260"/>
      <c r="H327" s="260"/>
      <c r="I327" s="260"/>
      <c r="J327" s="260"/>
      <c r="K327" s="260"/>
      <c r="L327" s="260"/>
      <c r="M327" s="260"/>
    </row>
    <row r="328" spans="1:13" ht="21">
      <c r="A328" s="260"/>
      <c r="B328" s="260"/>
      <c r="C328" s="260"/>
      <c r="D328" s="260"/>
      <c r="E328" s="260"/>
      <c r="F328" s="260"/>
      <c r="G328" s="260"/>
      <c r="H328" s="260"/>
      <c r="I328" s="260"/>
      <c r="J328" s="260"/>
      <c r="K328" s="260"/>
      <c r="L328" s="260"/>
      <c r="M328" s="260"/>
    </row>
    <row r="329" spans="1:13" ht="21">
      <c r="A329" s="260"/>
      <c r="B329" s="260"/>
      <c r="C329" s="260"/>
      <c r="D329" s="260"/>
      <c r="E329" s="260"/>
      <c r="F329" s="260"/>
      <c r="G329" s="260"/>
      <c r="H329" s="260"/>
      <c r="I329" s="260"/>
      <c r="J329" s="260"/>
      <c r="K329" s="260"/>
      <c r="L329" s="260"/>
      <c r="M329" s="260"/>
    </row>
    <row r="330" spans="1:13" ht="21">
      <c r="A330" s="260"/>
      <c r="B330" s="260"/>
      <c r="C330" s="260"/>
      <c r="D330" s="260"/>
      <c r="E330" s="260"/>
      <c r="F330" s="260"/>
      <c r="G330" s="260"/>
      <c r="H330" s="260"/>
      <c r="I330" s="260"/>
      <c r="J330" s="260"/>
      <c r="K330" s="260"/>
      <c r="L330" s="260"/>
      <c r="M330" s="260"/>
    </row>
    <row r="331" spans="1:13" ht="21">
      <c r="A331" s="260"/>
      <c r="B331" s="260"/>
      <c r="C331" s="260"/>
      <c r="D331" s="260"/>
      <c r="E331" s="260"/>
      <c r="F331" s="260"/>
      <c r="G331" s="260"/>
      <c r="H331" s="260"/>
      <c r="I331" s="260"/>
      <c r="J331" s="260"/>
      <c r="K331" s="260"/>
      <c r="L331" s="260"/>
      <c r="M331" s="260"/>
    </row>
    <row r="332" spans="1:13" ht="21">
      <c r="A332" s="260"/>
      <c r="B332" s="260"/>
      <c r="C332" s="260"/>
      <c r="D332" s="260"/>
      <c r="E332" s="260"/>
      <c r="F332" s="260"/>
      <c r="G332" s="260"/>
      <c r="H332" s="260"/>
      <c r="I332" s="260"/>
      <c r="J332" s="260"/>
      <c r="K332" s="260"/>
      <c r="L332" s="260"/>
      <c r="M332" s="260"/>
    </row>
    <row r="333" spans="1:13" ht="21">
      <c r="A333" s="260"/>
      <c r="B333" s="260"/>
      <c r="C333" s="260"/>
      <c r="D333" s="260"/>
      <c r="E333" s="260"/>
      <c r="F333" s="260"/>
      <c r="G333" s="260"/>
      <c r="H333" s="260"/>
      <c r="I333" s="260"/>
      <c r="J333" s="260"/>
      <c r="K333" s="260"/>
      <c r="L333" s="260"/>
      <c r="M333" s="260"/>
    </row>
    <row r="334" spans="1:13" ht="21">
      <c r="A334" s="260"/>
      <c r="B334" s="260"/>
      <c r="C334" s="260"/>
      <c r="D334" s="260"/>
      <c r="E334" s="260"/>
      <c r="F334" s="260"/>
      <c r="G334" s="260"/>
      <c r="H334" s="260"/>
      <c r="I334" s="260"/>
      <c r="J334" s="260"/>
      <c r="K334" s="260"/>
      <c r="L334" s="260"/>
      <c r="M334" s="260"/>
    </row>
    <row r="335" spans="1:13" ht="21">
      <c r="A335" s="260"/>
      <c r="B335" s="260"/>
      <c r="C335" s="260"/>
      <c r="D335" s="260"/>
      <c r="E335" s="260"/>
      <c r="F335" s="260"/>
      <c r="G335" s="260"/>
      <c r="H335" s="260"/>
      <c r="I335" s="260"/>
      <c r="J335" s="260"/>
      <c r="K335" s="260"/>
      <c r="L335" s="260"/>
      <c r="M335" s="260"/>
    </row>
    <row r="336" spans="1:13" ht="21">
      <c r="A336" s="260"/>
      <c r="B336" s="260"/>
      <c r="C336" s="260"/>
      <c r="D336" s="260"/>
      <c r="E336" s="260"/>
      <c r="F336" s="260"/>
      <c r="G336" s="260"/>
      <c r="H336" s="260"/>
      <c r="I336" s="260"/>
      <c r="J336" s="260"/>
      <c r="K336" s="260"/>
      <c r="L336" s="260"/>
      <c r="M336" s="260"/>
    </row>
    <row r="337" spans="1:13" ht="21">
      <c r="A337" s="260"/>
      <c r="B337" s="260"/>
      <c r="C337" s="260"/>
      <c r="D337" s="260"/>
      <c r="E337" s="260"/>
      <c r="F337" s="260"/>
      <c r="G337" s="260"/>
      <c r="H337" s="260"/>
      <c r="I337" s="260"/>
      <c r="J337" s="260"/>
      <c r="K337" s="260"/>
      <c r="L337" s="260"/>
      <c r="M337" s="260"/>
    </row>
    <row r="338" spans="1:13" ht="21">
      <c r="A338" s="260"/>
      <c r="B338" s="260"/>
      <c r="C338" s="260"/>
      <c r="D338" s="260"/>
      <c r="E338" s="260"/>
      <c r="F338" s="260"/>
      <c r="G338" s="260"/>
      <c r="H338" s="260"/>
      <c r="I338" s="260"/>
      <c r="J338" s="260"/>
      <c r="K338" s="260"/>
      <c r="L338" s="260"/>
      <c r="M338" s="260"/>
    </row>
    <row r="339" spans="1:13" ht="21">
      <c r="A339" s="260"/>
      <c r="B339" s="260"/>
      <c r="C339" s="260"/>
      <c r="D339" s="260"/>
      <c r="E339" s="260"/>
      <c r="F339" s="260"/>
      <c r="G339" s="260"/>
      <c r="H339" s="260"/>
      <c r="I339" s="260"/>
      <c r="J339" s="260"/>
      <c r="K339" s="260"/>
      <c r="L339" s="260"/>
      <c r="M339" s="260"/>
    </row>
    <row r="340" spans="1:13" ht="21">
      <c r="A340" s="260"/>
      <c r="B340" s="260"/>
      <c r="C340" s="260"/>
      <c r="D340" s="260"/>
      <c r="E340" s="260"/>
      <c r="F340" s="260"/>
      <c r="G340" s="260"/>
      <c r="H340" s="260"/>
      <c r="I340" s="260"/>
      <c r="J340" s="260"/>
      <c r="K340" s="260"/>
      <c r="L340" s="260"/>
      <c r="M340" s="260"/>
    </row>
    <row r="341" spans="1:13" ht="21">
      <c r="A341" s="260"/>
      <c r="B341" s="260"/>
      <c r="C341" s="260"/>
      <c r="D341" s="260"/>
      <c r="E341" s="260"/>
      <c r="F341" s="260"/>
      <c r="G341" s="260"/>
      <c r="H341" s="260"/>
      <c r="I341" s="260"/>
      <c r="J341" s="260"/>
      <c r="K341" s="260"/>
      <c r="L341" s="260"/>
      <c r="M341" s="260"/>
    </row>
    <row r="342" spans="1:13" ht="21">
      <c r="A342" s="260"/>
      <c r="B342" s="260"/>
      <c r="C342" s="260"/>
      <c r="D342" s="260"/>
      <c r="E342" s="260"/>
      <c r="F342" s="260"/>
      <c r="G342" s="260"/>
      <c r="H342" s="260"/>
      <c r="I342" s="260"/>
      <c r="J342" s="260"/>
      <c r="K342" s="260"/>
      <c r="L342" s="260"/>
      <c r="M342" s="260"/>
    </row>
    <row r="343" spans="1:13" ht="21">
      <c r="A343" s="260"/>
      <c r="B343" s="260"/>
      <c r="C343" s="260"/>
      <c r="D343" s="260"/>
      <c r="E343" s="260"/>
      <c r="F343" s="260"/>
      <c r="G343" s="260"/>
      <c r="H343" s="260"/>
      <c r="I343" s="260"/>
      <c r="J343" s="260"/>
      <c r="K343" s="260"/>
      <c r="L343" s="260"/>
      <c r="M343" s="260"/>
    </row>
    <row r="344" spans="1:13" ht="21">
      <c r="A344" s="260"/>
      <c r="B344" s="260"/>
      <c r="C344" s="260"/>
      <c r="D344" s="260"/>
      <c r="E344" s="260"/>
      <c r="F344" s="260"/>
      <c r="G344" s="260"/>
      <c r="H344" s="260"/>
      <c r="I344" s="260"/>
      <c r="J344" s="260"/>
      <c r="K344" s="260"/>
      <c r="L344" s="260"/>
      <c r="M344" s="260"/>
    </row>
    <row r="345" spans="1:13" ht="21">
      <c r="A345" s="260"/>
      <c r="B345" s="260"/>
      <c r="C345" s="260"/>
      <c r="D345" s="260"/>
      <c r="E345" s="260"/>
      <c r="F345" s="260"/>
      <c r="G345" s="260"/>
      <c r="H345" s="260"/>
      <c r="I345" s="260"/>
      <c r="J345" s="260"/>
      <c r="K345" s="260"/>
      <c r="L345" s="260"/>
      <c r="M345" s="260"/>
    </row>
    <row r="346" spans="1:13" ht="21">
      <c r="A346" s="260"/>
      <c r="B346" s="260"/>
      <c r="C346" s="260"/>
      <c r="D346" s="260"/>
      <c r="E346" s="260"/>
      <c r="F346" s="260"/>
      <c r="G346" s="260"/>
      <c r="H346" s="260"/>
      <c r="I346" s="260"/>
      <c r="J346" s="260"/>
      <c r="K346" s="260"/>
      <c r="L346" s="260"/>
      <c r="M346" s="260"/>
    </row>
    <row r="347" spans="1:13" ht="21">
      <c r="A347" s="260"/>
      <c r="B347" s="260"/>
      <c r="C347" s="260"/>
      <c r="D347" s="260"/>
      <c r="E347" s="260"/>
      <c r="F347" s="260"/>
      <c r="G347" s="260"/>
      <c r="H347" s="260"/>
      <c r="I347" s="260"/>
      <c r="J347" s="260"/>
      <c r="K347" s="260"/>
      <c r="L347" s="260"/>
      <c r="M347" s="260"/>
    </row>
    <row r="348" spans="1:13" ht="21">
      <c r="A348" s="260"/>
      <c r="B348" s="260"/>
      <c r="C348" s="260"/>
      <c r="D348" s="260"/>
      <c r="E348" s="260"/>
      <c r="F348" s="260"/>
      <c r="G348" s="260"/>
      <c r="H348" s="260"/>
      <c r="I348" s="260"/>
      <c r="J348" s="260"/>
      <c r="K348" s="260"/>
      <c r="L348" s="260"/>
      <c r="M348" s="260"/>
    </row>
    <row r="349" spans="1:13" ht="21">
      <c r="A349" s="260"/>
      <c r="B349" s="260"/>
      <c r="C349" s="260"/>
      <c r="D349" s="260"/>
      <c r="E349" s="260"/>
      <c r="F349" s="260"/>
      <c r="G349" s="260"/>
      <c r="H349" s="260"/>
      <c r="I349" s="260"/>
      <c r="J349" s="260"/>
      <c r="K349" s="260"/>
      <c r="L349" s="260"/>
      <c r="M349" s="260"/>
    </row>
    <row r="350" spans="1:13" ht="21">
      <c r="A350" s="260"/>
      <c r="B350" s="260"/>
      <c r="C350" s="260"/>
      <c r="D350" s="260"/>
      <c r="E350" s="260"/>
      <c r="F350" s="260"/>
      <c r="G350" s="260"/>
      <c r="H350" s="260"/>
      <c r="I350" s="260"/>
      <c r="J350" s="260"/>
      <c r="K350" s="260"/>
      <c r="L350" s="260"/>
      <c r="M350" s="260"/>
    </row>
    <row r="351" spans="1:13" ht="21">
      <c r="A351" s="260"/>
      <c r="B351" s="260"/>
      <c r="C351" s="260"/>
      <c r="D351" s="260"/>
      <c r="E351" s="260"/>
      <c r="F351" s="260"/>
      <c r="G351" s="260"/>
      <c r="H351" s="260"/>
      <c r="I351" s="260"/>
      <c r="J351" s="260"/>
      <c r="K351" s="260"/>
      <c r="L351" s="260"/>
      <c r="M351" s="260"/>
    </row>
    <row r="352" spans="1:13" ht="21">
      <c r="A352" s="260"/>
      <c r="B352" s="260"/>
      <c r="C352" s="260"/>
      <c r="D352" s="260"/>
      <c r="E352" s="260"/>
      <c r="F352" s="260"/>
      <c r="G352" s="260"/>
      <c r="H352" s="260"/>
      <c r="I352" s="260"/>
      <c r="J352" s="260"/>
      <c r="K352" s="260"/>
      <c r="L352" s="260"/>
      <c r="M352" s="260"/>
    </row>
    <row r="353" spans="1:13" ht="21">
      <c r="A353" s="260"/>
      <c r="B353" s="260"/>
      <c r="C353" s="260"/>
      <c r="D353" s="260"/>
      <c r="E353" s="260"/>
      <c r="F353" s="260"/>
      <c r="G353" s="260"/>
      <c r="H353" s="260"/>
      <c r="I353" s="260"/>
      <c r="J353" s="260"/>
      <c r="K353" s="260"/>
      <c r="L353" s="260"/>
      <c r="M353" s="260"/>
    </row>
    <row r="354" spans="1:13" ht="21">
      <c r="A354" s="260"/>
      <c r="B354" s="260"/>
      <c r="C354" s="260"/>
      <c r="D354" s="260"/>
      <c r="E354" s="260"/>
      <c r="F354" s="260"/>
      <c r="G354" s="260"/>
      <c r="H354" s="260"/>
      <c r="I354" s="260"/>
      <c r="J354" s="260"/>
      <c r="K354" s="260"/>
      <c r="L354" s="260"/>
      <c r="M354" s="260"/>
    </row>
    <row r="355" spans="1:13" ht="21">
      <c r="A355" s="260"/>
      <c r="B355" s="260"/>
      <c r="C355" s="260"/>
      <c r="D355" s="260"/>
      <c r="E355" s="260"/>
      <c r="F355" s="260"/>
      <c r="G355" s="260"/>
      <c r="H355" s="260"/>
      <c r="I355" s="260"/>
      <c r="J355" s="260"/>
      <c r="K355" s="260"/>
      <c r="L355" s="260"/>
      <c r="M355" s="260"/>
    </row>
    <row r="356" spans="1:13" ht="21">
      <c r="A356" s="260"/>
      <c r="B356" s="260"/>
      <c r="C356" s="260"/>
      <c r="D356" s="260"/>
      <c r="E356" s="260"/>
      <c r="F356" s="260"/>
      <c r="G356" s="260"/>
      <c r="H356" s="260"/>
      <c r="I356" s="260"/>
      <c r="J356" s="260"/>
      <c r="K356" s="260"/>
      <c r="L356" s="260"/>
      <c r="M356" s="260"/>
    </row>
    <row r="357" spans="1:13" ht="21">
      <c r="A357" s="260"/>
      <c r="B357" s="260"/>
      <c r="C357" s="260"/>
      <c r="D357" s="260"/>
      <c r="E357" s="260"/>
      <c r="F357" s="260"/>
      <c r="G357" s="260"/>
      <c r="H357" s="260"/>
      <c r="I357" s="260"/>
      <c r="J357" s="260"/>
      <c r="K357" s="260"/>
      <c r="L357" s="260"/>
      <c r="M357" s="260"/>
    </row>
    <row r="358" spans="1:13" ht="21">
      <c r="A358" s="260"/>
      <c r="B358" s="260"/>
      <c r="C358" s="260"/>
      <c r="D358" s="260"/>
      <c r="E358" s="260"/>
      <c r="F358" s="260"/>
      <c r="G358" s="260"/>
      <c r="H358" s="260"/>
      <c r="I358" s="260"/>
      <c r="J358" s="260"/>
      <c r="K358" s="260"/>
      <c r="L358" s="260"/>
      <c r="M358" s="260"/>
    </row>
    <row r="359" spans="1:13" ht="21">
      <c r="A359" s="260"/>
      <c r="B359" s="260"/>
      <c r="C359" s="260"/>
      <c r="D359" s="260"/>
      <c r="E359" s="260"/>
      <c r="F359" s="260"/>
      <c r="G359" s="260"/>
      <c r="H359" s="260"/>
      <c r="I359" s="260"/>
      <c r="J359" s="260"/>
      <c r="K359" s="260"/>
      <c r="L359" s="260"/>
      <c r="M359" s="260"/>
    </row>
    <row r="360" spans="1:13" ht="21">
      <c r="A360" s="260"/>
      <c r="B360" s="260"/>
      <c r="C360" s="260"/>
      <c r="D360" s="260"/>
      <c r="E360" s="260"/>
      <c r="F360" s="260"/>
      <c r="G360" s="260"/>
      <c r="H360" s="260"/>
      <c r="I360" s="260"/>
      <c r="J360" s="260"/>
      <c r="K360" s="260"/>
      <c r="L360" s="260"/>
      <c r="M360" s="260"/>
    </row>
    <row r="361" spans="1:13" ht="21">
      <c r="A361" s="260"/>
      <c r="B361" s="260"/>
      <c r="C361" s="260"/>
      <c r="D361" s="260"/>
      <c r="E361" s="260"/>
      <c r="F361" s="260"/>
      <c r="G361" s="260"/>
      <c r="H361" s="260"/>
      <c r="I361" s="260"/>
      <c r="J361" s="260"/>
      <c r="K361" s="260"/>
      <c r="L361" s="260"/>
      <c r="M361" s="260"/>
    </row>
    <row r="362" spans="1:13" ht="21">
      <c r="A362" s="260"/>
      <c r="B362" s="260"/>
      <c r="C362" s="260"/>
      <c r="D362" s="260"/>
      <c r="E362" s="260"/>
      <c r="F362" s="260"/>
      <c r="G362" s="260"/>
      <c r="H362" s="260"/>
      <c r="I362" s="260"/>
      <c r="J362" s="260"/>
      <c r="K362" s="260"/>
      <c r="L362" s="260"/>
      <c r="M362" s="260"/>
    </row>
    <row r="363" spans="1:13" ht="21">
      <c r="A363" s="260"/>
      <c r="B363" s="260"/>
      <c r="C363" s="260"/>
      <c r="D363" s="260"/>
      <c r="E363" s="260"/>
      <c r="F363" s="260"/>
      <c r="G363" s="260"/>
      <c r="H363" s="260"/>
      <c r="I363" s="260"/>
      <c r="J363" s="260"/>
      <c r="K363" s="260"/>
      <c r="L363" s="260"/>
      <c r="M363" s="260"/>
    </row>
    <row r="364" spans="1:13" ht="21">
      <c r="A364" s="260"/>
      <c r="B364" s="260"/>
      <c r="C364" s="260"/>
      <c r="D364" s="260"/>
      <c r="E364" s="260"/>
      <c r="F364" s="260"/>
      <c r="G364" s="260"/>
      <c r="H364" s="260"/>
      <c r="I364" s="260"/>
      <c r="J364" s="260"/>
      <c r="K364" s="260"/>
      <c r="L364" s="260"/>
      <c r="M364" s="260"/>
    </row>
    <row r="365" spans="1:13" ht="21">
      <c r="A365" s="260"/>
      <c r="B365" s="260"/>
      <c r="C365" s="260"/>
      <c r="D365" s="260"/>
      <c r="E365" s="260"/>
      <c r="F365" s="260"/>
      <c r="G365" s="260"/>
      <c r="H365" s="260"/>
      <c r="I365" s="260"/>
      <c r="J365" s="260"/>
      <c r="K365" s="260"/>
      <c r="L365" s="260"/>
      <c r="M365" s="260"/>
    </row>
    <row r="366" spans="1:13" ht="21">
      <c r="A366" s="260"/>
      <c r="B366" s="260"/>
      <c r="C366" s="260"/>
      <c r="D366" s="260"/>
      <c r="E366" s="260"/>
      <c r="F366" s="260"/>
      <c r="G366" s="260"/>
      <c r="H366" s="260"/>
      <c r="I366" s="260"/>
      <c r="J366" s="260"/>
      <c r="K366" s="260"/>
      <c r="L366" s="260"/>
      <c r="M366" s="260"/>
    </row>
    <row r="367" spans="1:13" ht="21">
      <c r="A367" s="260"/>
      <c r="B367" s="260"/>
      <c r="C367" s="260"/>
      <c r="D367" s="260"/>
      <c r="E367" s="260"/>
      <c r="F367" s="260"/>
      <c r="G367" s="260"/>
      <c r="H367" s="260"/>
      <c r="I367" s="260"/>
      <c r="J367" s="260"/>
      <c r="K367" s="260"/>
      <c r="L367" s="260"/>
      <c r="M367" s="260"/>
    </row>
    <row r="368" spans="1:13" ht="21">
      <c r="A368" s="260"/>
      <c r="B368" s="260"/>
      <c r="C368" s="260"/>
      <c r="D368" s="260"/>
      <c r="E368" s="260"/>
      <c r="F368" s="260"/>
      <c r="G368" s="260"/>
      <c r="H368" s="260"/>
      <c r="I368" s="260"/>
      <c r="J368" s="260"/>
      <c r="K368" s="260"/>
      <c r="L368" s="260"/>
      <c r="M368" s="260"/>
    </row>
    <row r="369" spans="1:13" ht="21">
      <c r="A369" s="260"/>
      <c r="B369" s="260"/>
      <c r="C369" s="260"/>
      <c r="D369" s="260"/>
      <c r="E369" s="260"/>
      <c r="F369" s="260"/>
      <c r="G369" s="260"/>
      <c r="H369" s="260"/>
      <c r="I369" s="260"/>
      <c r="J369" s="260"/>
      <c r="K369" s="260"/>
      <c r="L369" s="260"/>
      <c r="M369" s="260"/>
    </row>
    <row r="370" spans="1:13" ht="21">
      <c r="A370" s="260"/>
      <c r="B370" s="260"/>
      <c r="C370" s="260"/>
      <c r="D370" s="260"/>
      <c r="E370" s="260"/>
      <c r="F370" s="260"/>
      <c r="G370" s="260"/>
      <c r="H370" s="260"/>
      <c r="I370" s="260"/>
      <c r="J370" s="260"/>
      <c r="K370" s="260"/>
      <c r="L370" s="260"/>
      <c r="M370" s="260"/>
    </row>
    <row r="371" spans="1:13" ht="21">
      <c r="A371" s="260"/>
      <c r="B371" s="260"/>
      <c r="C371" s="260"/>
      <c r="D371" s="260"/>
      <c r="E371" s="260"/>
      <c r="F371" s="260"/>
      <c r="G371" s="260"/>
      <c r="H371" s="260"/>
      <c r="I371" s="260"/>
      <c r="J371" s="260"/>
      <c r="K371" s="260"/>
      <c r="L371" s="260"/>
      <c r="M371" s="260"/>
    </row>
    <row r="372" spans="1:13" ht="21">
      <c r="A372" s="260"/>
      <c r="B372" s="260"/>
      <c r="C372" s="260"/>
      <c r="D372" s="260"/>
      <c r="E372" s="260"/>
      <c r="F372" s="260"/>
      <c r="G372" s="260"/>
      <c r="H372" s="260"/>
      <c r="I372" s="260"/>
      <c r="J372" s="260"/>
      <c r="K372" s="260"/>
      <c r="L372" s="260"/>
      <c r="M372" s="260"/>
    </row>
    <row r="373" spans="1:13" ht="21">
      <c r="A373" s="260"/>
      <c r="B373" s="260"/>
      <c r="C373" s="260"/>
      <c r="D373" s="260"/>
      <c r="E373" s="260"/>
      <c r="F373" s="260"/>
      <c r="G373" s="260"/>
      <c r="H373" s="260"/>
      <c r="I373" s="260"/>
      <c r="J373" s="260"/>
      <c r="K373" s="260"/>
      <c r="L373" s="260"/>
      <c r="M373" s="260"/>
    </row>
    <row r="374" spans="1:13" ht="21">
      <c r="A374" s="260"/>
      <c r="B374" s="260"/>
      <c r="C374" s="260"/>
      <c r="D374" s="260"/>
      <c r="E374" s="260"/>
      <c r="F374" s="260"/>
      <c r="G374" s="260"/>
      <c r="H374" s="260"/>
      <c r="I374" s="260"/>
      <c r="J374" s="260"/>
      <c r="K374" s="260"/>
      <c r="L374" s="260"/>
      <c r="M374" s="260"/>
    </row>
    <row r="375" spans="1:13" ht="21">
      <c r="A375" s="260"/>
      <c r="B375" s="260"/>
      <c r="C375" s="260"/>
      <c r="D375" s="260"/>
      <c r="E375" s="260"/>
      <c r="F375" s="260"/>
      <c r="G375" s="260"/>
      <c r="H375" s="260"/>
      <c r="I375" s="260"/>
      <c r="J375" s="260"/>
      <c r="K375" s="260"/>
      <c r="L375" s="260"/>
      <c r="M375" s="260"/>
    </row>
    <row r="376" spans="1:13" ht="21">
      <c r="A376" s="260"/>
      <c r="B376" s="260"/>
      <c r="C376" s="260"/>
      <c r="D376" s="260"/>
      <c r="E376" s="260"/>
      <c r="F376" s="260"/>
      <c r="G376" s="260"/>
      <c r="H376" s="260"/>
      <c r="I376" s="260"/>
      <c r="J376" s="260"/>
      <c r="K376" s="260"/>
      <c r="L376" s="260"/>
      <c r="M376" s="260"/>
    </row>
    <row r="377" spans="1:13" ht="21">
      <c r="A377" s="260"/>
      <c r="B377" s="260"/>
      <c r="C377" s="260"/>
      <c r="D377" s="260"/>
      <c r="E377" s="260"/>
      <c r="F377" s="260"/>
      <c r="G377" s="260"/>
      <c r="H377" s="260"/>
      <c r="I377" s="260"/>
      <c r="J377" s="260"/>
      <c r="K377" s="260"/>
      <c r="L377" s="260"/>
      <c r="M377" s="260"/>
    </row>
    <row r="378" spans="1:13" ht="21">
      <c r="A378" s="260"/>
      <c r="B378" s="260"/>
      <c r="C378" s="260"/>
      <c r="D378" s="260"/>
      <c r="E378" s="260"/>
      <c r="F378" s="260"/>
      <c r="G378" s="260"/>
      <c r="H378" s="260"/>
      <c r="I378" s="260"/>
      <c r="J378" s="260"/>
      <c r="K378" s="260"/>
      <c r="L378" s="260"/>
      <c r="M378" s="260"/>
    </row>
    <row r="379" spans="1:13" ht="21">
      <c r="A379" s="260"/>
      <c r="B379" s="260"/>
      <c r="C379" s="260"/>
      <c r="D379" s="260"/>
      <c r="E379" s="260"/>
      <c r="F379" s="260"/>
      <c r="G379" s="260"/>
      <c r="H379" s="260"/>
      <c r="I379" s="260"/>
      <c r="J379" s="260"/>
      <c r="K379" s="260"/>
      <c r="L379" s="260"/>
      <c r="M379" s="260"/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</sheetPr>
  <dimension ref="A1:K23"/>
  <sheetViews>
    <sheetView zoomScalePageLayoutView="0" workbookViewId="0" topLeftCell="A1">
      <selection activeCell="H18" sqref="H18"/>
    </sheetView>
  </sheetViews>
  <sheetFormatPr defaultColWidth="9.140625" defaultRowHeight="15"/>
  <cols>
    <col min="1" max="1" width="27.00390625" style="315" bestFit="1" customWidth="1"/>
    <col min="2" max="11" width="10.421875" style="180" customWidth="1"/>
    <col min="12" max="16384" width="9.00390625" style="315" customWidth="1"/>
  </cols>
  <sheetData>
    <row r="1" ht="18">
      <c r="A1" s="288" t="s">
        <v>288</v>
      </c>
    </row>
    <row r="2" spans="1:11" ht="16.5">
      <c r="A2" s="297" t="s">
        <v>26</v>
      </c>
      <c r="B2" s="371" t="s">
        <v>1</v>
      </c>
      <c r="C2" s="371" t="s">
        <v>2</v>
      </c>
      <c r="D2" s="371" t="s">
        <v>113</v>
      </c>
      <c r="E2" s="371" t="s">
        <v>3</v>
      </c>
      <c r="F2" s="371" t="s">
        <v>106</v>
      </c>
      <c r="G2" s="371" t="s">
        <v>71</v>
      </c>
      <c r="H2" s="371" t="s">
        <v>4</v>
      </c>
      <c r="I2" s="371" t="s">
        <v>92</v>
      </c>
      <c r="J2" s="371" t="s">
        <v>94</v>
      </c>
      <c r="K2" s="371" t="s">
        <v>21</v>
      </c>
    </row>
    <row r="3" spans="1:11" ht="16.5">
      <c r="A3" s="301">
        <v>2011726001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16.5">
      <c r="A4" s="302" t="s">
        <v>248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1:11" ht="16.5">
      <c r="A5" s="303" t="s">
        <v>210</v>
      </c>
      <c r="B5" s="157"/>
      <c r="C5" s="157"/>
      <c r="D5" s="157"/>
      <c r="E5" s="157">
        <v>2200</v>
      </c>
      <c r="F5" s="157">
        <v>5816</v>
      </c>
      <c r="G5" s="157">
        <v>32604.1</v>
      </c>
      <c r="H5" s="157"/>
      <c r="I5" s="157"/>
      <c r="J5" s="157"/>
      <c r="K5" s="157">
        <v>40620.1</v>
      </c>
    </row>
    <row r="6" spans="1:11" ht="16.5">
      <c r="A6" s="301">
        <v>2011726002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</row>
    <row r="7" spans="1:11" ht="16.5">
      <c r="A7" s="302" t="s">
        <v>257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</row>
    <row r="8" spans="1:11" ht="16.5">
      <c r="A8" s="303" t="s">
        <v>210</v>
      </c>
      <c r="B8" s="157"/>
      <c r="C8" s="157"/>
      <c r="D8" s="157"/>
      <c r="E8" s="157"/>
      <c r="F8" s="157"/>
      <c r="G8" s="157">
        <v>12260</v>
      </c>
      <c r="H8" s="157"/>
      <c r="I8" s="157"/>
      <c r="J8" s="157"/>
      <c r="K8" s="157">
        <v>12260</v>
      </c>
    </row>
    <row r="9" spans="1:11" ht="16.5">
      <c r="A9" s="301">
        <v>2011726005</v>
      </c>
      <c r="B9" s="262"/>
      <c r="C9" s="262"/>
      <c r="D9" s="262"/>
      <c r="E9" s="262"/>
      <c r="F9" s="262"/>
      <c r="G9" s="262"/>
      <c r="H9" s="262"/>
      <c r="I9" s="262"/>
      <c r="J9" s="262"/>
      <c r="K9" s="262"/>
    </row>
    <row r="10" spans="1:11" ht="16.5">
      <c r="A10" s="302" t="s">
        <v>231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</row>
    <row r="11" spans="1:11" ht="16.5">
      <c r="A11" s="302" t="s">
        <v>210</v>
      </c>
      <c r="B11" s="156"/>
      <c r="C11" s="156"/>
      <c r="D11" s="156"/>
      <c r="E11" s="156"/>
      <c r="F11" s="156">
        <v>14002</v>
      </c>
      <c r="G11" s="156">
        <v>30996</v>
      </c>
      <c r="H11" s="156">
        <v>5759.35</v>
      </c>
      <c r="I11" s="156"/>
      <c r="J11" s="156"/>
      <c r="K11" s="156">
        <v>50757.35</v>
      </c>
    </row>
    <row r="12" spans="1:11" ht="16.5">
      <c r="A12" s="302" t="s">
        <v>206</v>
      </c>
      <c r="B12" s="156"/>
      <c r="C12" s="156"/>
      <c r="D12" s="156"/>
      <c r="E12" s="156"/>
      <c r="F12" s="156"/>
      <c r="G12" s="156"/>
      <c r="H12" s="156"/>
      <c r="I12" s="156"/>
      <c r="J12" s="156"/>
      <c r="K12" s="156"/>
    </row>
    <row r="13" spans="1:11" ht="16.5">
      <c r="A13" s="303" t="s">
        <v>151</v>
      </c>
      <c r="B13" s="157"/>
      <c r="C13" s="157"/>
      <c r="D13" s="157"/>
      <c r="E13" s="157"/>
      <c r="F13" s="157"/>
      <c r="G13" s="157"/>
      <c r="H13" s="157"/>
      <c r="I13" s="157"/>
      <c r="J13" s="157">
        <v>6403678.77</v>
      </c>
      <c r="K13" s="157">
        <v>6403678.77</v>
      </c>
    </row>
    <row r="14" spans="1:11" ht="16.5">
      <c r="A14" s="301">
        <v>2011753015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</row>
    <row r="15" spans="1:11" ht="16.5">
      <c r="A15" s="302" t="s">
        <v>233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</row>
    <row r="16" spans="1:11" ht="16.5">
      <c r="A16" s="302" t="s">
        <v>210</v>
      </c>
      <c r="B16" s="156">
        <v>17056717.409999996</v>
      </c>
      <c r="C16" s="156">
        <v>2149362.26</v>
      </c>
      <c r="D16" s="156"/>
      <c r="E16" s="156">
        <v>311466.67</v>
      </c>
      <c r="F16" s="156"/>
      <c r="G16" s="156"/>
      <c r="H16" s="156"/>
      <c r="I16" s="156"/>
      <c r="J16" s="156"/>
      <c r="K16" s="156">
        <v>19517546.339999996</v>
      </c>
    </row>
    <row r="17" spans="1:11" ht="16.5">
      <c r="A17" s="302" t="s">
        <v>208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</row>
    <row r="18" spans="1:11" ht="16.5">
      <c r="A18" s="302" t="s">
        <v>210</v>
      </c>
      <c r="B18" s="156"/>
      <c r="C18" s="156"/>
      <c r="D18" s="156">
        <v>103575</v>
      </c>
      <c r="E18" s="156"/>
      <c r="F18" s="156">
        <v>2250</v>
      </c>
      <c r="G18" s="156"/>
      <c r="H18" s="156"/>
      <c r="I18" s="156"/>
      <c r="J18" s="156"/>
      <c r="K18" s="156">
        <v>105825</v>
      </c>
    </row>
    <row r="19" spans="1:11" ht="16.5">
      <c r="A19" s="302" t="s">
        <v>219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</row>
    <row r="20" spans="1:11" ht="16.5">
      <c r="A20" s="302" t="s">
        <v>218</v>
      </c>
      <c r="B20" s="156"/>
      <c r="C20" s="156"/>
      <c r="D20" s="156"/>
      <c r="E20" s="156"/>
      <c r="F20" s="156"/>
      <c r="G20" s="156"/>
      <c r="H20" s="156"/>
      <c r="I20" s="156">
        <v>59819700</v>
      </c>
      <c r="J20" s="156"/>
      <c r="K20" s="156">
        <v>59819700</v>
      </c>
    </row>
    <row r="21" spans="1:11" ht="16.5">
      <c r="A21" s="302" t="s">
        <v>220</v>
      </c>
      <c r="B21" s="156"/>
      <c r="C21" s="156"/>
      <c r="D21" s="156"/>
      <c r="E21" s="156"/>
      <c r="F21" s="156"/>
      <c r="G21" s="156"/>
      <c r="H21" s="156"/>
      <c r="I21" s="156"/>
      <c r="J21" s="156"/>
      <c r="K21" s="156"/>
    </row>
    <row r="22" spans="1:11" ht="16.5">
      <c r="A22" s="303" t="s">
        <v>221</v>
      </c>
      <c r="B22" s="157"/>
      <c r="C22" s="157"/>
      <c r="D22" s="157"/>
      <c r="E22" s="157"/>
      <c r="F22" s="157"/>
      <c r="G22" s="157"/>
      <c r="H22" s="157"/>
      <c r="I22" s="157">
        <v>1321500</v>
      </c>
      <c r="J22" s="157"/>
      <c r="K22" s="157">
        <v>1321500</v>
      </c>
    </row>
    <row r="23" spans="1:11" ht="16.5">
      <c r="A23" s="304" t="s">
        <v>21</v>
      </c>
      <c r="B23" s="268">
        <v>17056717.409999996</v>
      </c>
      <c r="C23" s="268">
        <v>2149362.26</v>
      </c>
      <c r="D23" s="268">
        <v>103575</v>
      </c>
      <c r="E23" s="268">
        <v>313666.67</v>
      </c>
      <c r="F23" s="268">
        <v>22068</v>
      </c>
      <c r="G23" s="268">
        <v>75860.1</v>
      </c>
      <c r="H23" s="268">
        <v>5759.35</v>
      </c>
      <c r="I23" s="268">
        <v>61141200</v>
      </c>
      <c r="J23" s="268">
        <v>6403678.77</v>
      </c>
      <c r="K23" s="268">
        <v>87271887.56</v>
      </c>
    </row>
  </sheetData>
  <sheetProtection/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ocnubu044</dc:creator>
  <cp:keywords/>
  <dc:description/>
  <cp:lastModifiedBy>sineenuch</cp:lastModifiedBy>
  <cp:lastPrinted>2016-11-03T02:23:31Z</cp:lastPrinted>
  <dcterms:created xsi:type="dcterms:W3CDTF">2012-04-11T07:38:30Z</dcterms:created>
  <dcterms:modified xsi:type="dcterms:W3CDTF">2016-11-03T02:28:50Z</dcterms:modified>
  <cp:category/>
  <cp:version/>
  <cp:contentType/>
  <cp:contentStatus/>
</cp:coreProperties>
</file>