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8190" firstSheet="11" activeTab="11"/>
  </bookViews>
  <sheets>
    <sheet name="สำนักงานอธิการบดี" sheetId="1" state="hidden" r:id="rId1"/>
    <sheet name="สำนักวิทยบริการ" sheetId="5" state="hidden" r:id="rId2"/>
    <sheet name="สำนักคอมพิวเตอร์ฯ" sheetId="4" state="hidden" r:id="rId3"/>
    <sheet name="สำนักบริหารทรัพย์สินฯ" sheetId="6" state="hidden" r:id="rId4"/>
    <sheet name="SUM" sheetId="7" state="hidden" r:id="rId5"/>
    <sheet name="ว่าง" sheetId="8" state="hidden" r:id="rId6"/>
    <sheet name="สนอ." sheetId="9" state="hidden" r:id="rId7"/>
    <sheet name="Sheet1" sheetId="10" state="hidden" r:id="rId8"/>
    <sheet name="Sheet2" sheetId="11" state="hidden" r:id="rId9"/>
    <sheet name="Sheet3" sheetId="12" state="hidden" r:id="rId10"/>
    <sheet name="Sheet4" sheetId="15" state="hidden" r:id="rId11"/>
    <sheet name="สำนัก" sheetId="16" r:id="rId12"/>
    <sheet name="โรงพิมพ์" sheetId="17" state="hidden" r:id="rId13"/>
  </sheets>
  <definedNames>
    <definedName name="_GoBack" localSheetId="0">สำนักงานอธิการบดี!$A$109</definedName>
    <definedName name="_xlnm.Print_Titles" localSheetId="7">Sheet1!$3:$5</definedName>
    <definedName name="_xlnm.Print_Titles" localSheetId="8">Sheet2!$3:$5</definedName>
    <definedName name="_xlnm.Print_Titles" localSheetId="12">โรงพิมพ์!$3:$3</definedName>
    <definedName name="_xlnm.Print_Titles" localSheetId="5">ว่าง!$3:$5</definedName>
    <definedName name="_xlnm.Print_Titles" localSheetId="6">สนอ.!$3:$5</definedName>
    <definedName name="_xlnm.Print_Titles" localSheetId="11">สำนัก!$3:$5</definedName>
    <definedName name="_xlnm.Print_Titles" localSheetId="2">สำนักคอมพิวเตอร์ฯ!$3:$5</definedName>
    <definedName name="_xlnm.Print_Titles" localSheetId="0">สำนักงานอธิการบดี!$3:$5</definedName>
    <definedName name="_xlnm.Print_Titles" localSheetId="3">สำนักบริหารทรัพย์สินฯ!$3:$5</definedName>
    <definedName name="_xlnm.Print_Titles" localSheetId="1">สำนักวิทยบริการ!$3:$5</definedName>
  </definedNames>
  <calcPr calcId="125725"/>
</workbook>
</file>

<file path=xl/calcChain.xml><?xml version="1.0" encoding="utf-8"?>
<calcChain xmlns="http://schemas.openxmlformats.org/spreadsheetml/2006/main">
  <c r="I15" i="16"/>
  <c r="H30"/>
  <c r="F30"/>
  <c r="H59"/>
  <c r="H50"/>
  <c r="H43"/>
  <c r="H36"/>
  <c r="H23"/>
  <c r="H7"/>
  <c r="F36" l="1"/>
  <c r="F43"/>
  <c r="F50"/>
  <c r="F59"/>
  <c r="F67"/>
  <c r="G67" s="1"/>
  <c r="F23"/>
  <c r="F15"/>
  <c r="F7"/>
  <c r="AP157"/>
  <c r="H74"/>
  <c r="H67"/>
  <c r="F74"/>
  <c r="G74" s="1"/>
  <c r="AC138"/>
  <c r="AM7" l="1"/>
  <c r="AC15" l="1"/>
  <c r="AA164"/>
  <c r="E163"/>
  <c r="D163"/>
  <c r="C163"/>
  <c r="B163"/>
  <c r="AR157"/>
  <c r="AS157" s="1"/>
  <c r="AS164" s="1"/>
  <c r="AQ157"/>
  <c r="AQ164" s="1"/>
  <c r="AN151"/>
  <c r="AN150" s="1"/>
  <c r="AO150" s="1"/>
  <c r="AM150"/>
  <c r="AJ150"/>
  <c r="AK150" s="1"/>
  <c r="AM144"/>
  <c r="AJ144"/>
  <c r="AK144" s="1"/>
  <c r="AC134"/>
  <c r="AC131" s="1"/>
  <c r="AD131"/>
  <c r="AE131" s="1"/>
  <c r="AE164" s="1"/>
  <c r="T125"/>
  <c r="S125"/>
  <c r="P125"/>
  <c r="Q125" s="1"/>
  <c r="T119"/>
  <c r="S119"/>
  <c r="P119"/>
  <c r="Q119" s="1"/>
  <c r="T113"/>
  <c r="S113"/>
  <c r="P113"/>
  <c r="Q113" s="1"/>
  <c r="S106"/>
  <c r="P106"/>
  <c r="Q106" s="1"/>
  <c r="T105"/>
  <c r="T99"/>
  <c r="S99"/>
  <c r="P99"/>
  <c r="T93"/>
  <c r="S93"/>
  <c r="P93"/>
  <c r="T87"/>
  <c r="S87"/>
  <c r="P87"/>
  <c r="T81"/>
  <c r="S81"/>
  <c r="P81"/>
  <c r="J74"/>
  <c r="K74" s="1"/>
  <c r="I74"/>
  <c r="I73" s="1"/>
  <c r="J67"/>
  <c r="K67" s="1"/>
  <c r="I67"/>
  <c r="AS59"/>
  <c r="AP59"/>
  <c r="AQ59" s="1"/>
  <c r="AM59"/>
  <c r="AK59"/>
  <c r="AH59"/>
  <c r="AI59" s="1"/>
  <c r="AF59"/>
  <c r="AG59" s="1"/>
  <c r="AD59"/>
  <c r="AE59" s="1"/>
  <c r="AC59"/>
  <c r="AA59"/>
  <c r="X59"/>
  <c r="Y59" s="1"/>
  <c r="V59"/>
  <c r="W59" s="1"/>
  <c r="T59"/>
  <c r="U59" s="1"/>
  <c r="S59"/>
  <c r="P59"/>
  <c r="Q59" s="1"/>
  <c r="N59"/>
  <c r="O59" s="1"/>
  <c r="L59"/>
  <c r="M59" s="1"/>
  <c r="J59"/>
  <c r="K59" s="1"/>
  <c r="I59"/>
  <c r="G59"/>
  <c r="AO56"/>
  <c r="AS50"/>
  <c r="AP50"/>
  <c r="AQ50" s="1"/>
  <c r="AO50"/>
  <c r="AL50"/>
  <c r="AM50" s="1"/>
  <c r="AK50"/>
  <c r="AH50"/>
  <c r="AI50" s="1"/>
  <c r="AF50"/>
  <c r="AG50" s="1"/>
  <c r="AD50"/>
  <c r="AE50" s="1"/>
  <c r="AC50"/>
  <c r="AA50"/>
  <c r="X50"/>
  <c r="Y50" s="1"/>
  <c r="V50"/>
  <c r="W50" s="1"/>
  <c r="T50"/>
  <c r="U50" s="1"/>
  <c r="R50"/>
  <c r="S50" s="1"/>
  <c r="P50"/>
  <c r="Q50" s="1"/>
  <c r="N50"/>
  <c r="O50" s="1"/>
  <c r="L50"/>
  <c r="M50" s="1"/>
  <c r="J50"/>
  <c r="K50" s="1"/>
  <c r="I50"/>
  <c r="G50"/>
  <c r="AS43"/>
  <c r="AP43"/>
  <c r="AQ43" s="1"/>
  <c r="AO43"/>
  <c r="AM43"/>
  <c r="AK43"/>
  <c r="AH43"/>
  <c r="AI43" s="1"/>
  <c r="AF43"/>
  <c r="AG43" s="1"/>
  <c r="AD43"/>
  <c r="AE43" s="1"/>
  <c r="AC43"/>
  <c r="AA43"/>
  <c r="X43"/>
  <c r="Y43" s="1"/>
  <c r="V43"/>
  <c r="W43" s="1"/>
  <c r="T43"/>
  <c r="U43" s="1"/>
  <c r="S43"/>
  <c r="P43"/>
  <c r="Q43" s="1"/>
  <c r="N43"/>
  <c r="O43" s="1"/>
  <c r="L43"/>
  <c r="M43" s="1"/>
  <c r="J43"/>
  <c r="K43" s="1"/>
  <c r="I43"/>
  <c r="G43"/>
  <c r="AS36"/>
  <c r="AP36"/>
  <c r="AQ36" s="1"/>
  <c r="AO36"/>
  <c r="AL36"/>
  <c r="AM36" s="1"/>
  <c r="AK36"/>
  <c r="AH36"/>
  <c r="AI36" s="1"/>
  <c r="AF36"/>
  <c r="AG36" s="1"/>
  <c r="AD36"/>
  <c r="AE36" s="1"/>
  <c r="AC36"/>
  <c r="AA36"/>
  <c r="X36"/>
  <c r="Y36" s="1"/>
  <c r="V36"/>
  <c r="W36" s="1"/>
  <c r="T36"/>
  <c r="U36" s="1"/>
  <c r="S36"/>
  <c r="P36"/>
  <c r="Q36" s="1"/>
  <c r="N36"/>
  <c r="O36" s="1"/>
  <c r="L36"/>
  <c r="M36" s="1"/>
  <c r="J36"/>
  <c r="K36" s="1"/>
  <c r="I36"/>
  <c r="G36"/>
  <c r="AS30"/>
  <c r="AP30"/>
  <c r="AQ30" s="1"/>
  <c r="AO30"/>
  <c r="AM30"/>
  <c r="AK30"/>
  <c r="AH30"/>
  <c r="AI30" s="1"/>
  <c r="AF30"/>
  <c r="AG30" s="1"/>
  <c r="AD30"/>
  <c r="AE30" s="1"/>
  <c r="AC30"/>
  <c r="AA30"/>
  <c r="X30"/>
  <c r="Y30" s="1"/>
  <c r="V30"/>
  <c r="W30" s="1"/>
  <c r="T30"/>
  <c r="U30" s="1"/>
  <c r="R30"/>
  <c r="S30" s="1"/>
  <c r="P30"/>
  <c r="Q30" s="1"/>
  <c r="N30"/>
  <c r="O30" s="1"/>
  <c r="L30"/>
  <c r="M30" s="1"/>
  <c r="J30"/>
  <c r="K30" s="1"/>
  <c r="I30"/>
  <c r="G30"/>
  <c r="AS23"/>
  <c r="AP23"/>
  <c r="AQ23" s="1"/>
  <c r="AO23"/>
  <c r="AM23"/>
  <c r="AJ23"/>
  <c r="AK23" s="1"/>
  <c r="AH23"/>
  <c r="AI23" s="1"/>
  <c r="AF23"/>
  <c r="AG23" s="1"/>
  <c r="AD23"/>
  <c r="AE23" s="1"/>
  <c r="AC23"/>
  <c r="AA23"/>
  <c r="X23"/>
  <c r="Y23" s="1"/>
  <c r="V23"/>
  <c r="W23" s="1"/>
  <c r="T23"/>
  <c r="U23" s="1"/>
  <c r="S23"/>
  <c r="P23"/>
  <c r="Q23" s="1"/>
  <c r="N23"/>
  <c r="L23"/>
  <c r="J23"/>
  <c r="K23" s="1"/>
  <c r="I23"/>
  <c r="G23"/>
  <c r="AS15"/>
  <c r="AP15"/>
  <c r="AQ15" s="1"/>
  <c r="AO15"/>
  <c r="AL15"/>
  <c r="AM15" s="1"/>
  <c r="AM163" s="1"/>
  <c r="AJ15"/>
  <c r="AK15" s="1"/>
  <c r="AI15"/>
  <c r="AG15"/>
  <c r="AE15"/>
  <c r="AA15"/>
  <c r="Y15"/>
  <c r="W15"/>
  <c r="U15"/>
  <c r="R15"/>
  <c r="S15" s="1"/>
  <c r="P15"/>
  <c r="Q15" s="1"/>
  <c r="O15"/>
  <c r="M15"/>
  <c r="K15"/>
  <c r="G15"/>
  <c r="AS7"/>
  <c r="AP7"/>
  <c r="AQ7" s="1"/>
  <c r="AO7"/>
  <c r="AJ7"/>
  <c r="AK7" s="1"/>
  <c r="AK163" s="1"/>
  <c r="AI7"/>
  <c r="AG7"/>
  <c r="AE7"/>
  <c r="AA7"/>
  <c r="Y7"/>
  <c r="W7"/>
  <c r="U7"/>
  <c r="S7"/>
  <c r="P7"/>
  <c r="Q7" s="1"/>
  <c r="Q163" s="1"/>
  <c r="J7"/>
  <c r="K7" s="1"/>
  <c r="I7"/>
  <c r="G7"/>
  <c r="R50" i="11"/>
  <c r="S50"/>
  <c r="AM163"/>
  <c r="AR156"/>
  <c r="AP156"/>
  <c r="AQ156" s="1"/>
  <c r="AQ163" s="1"/>
  <c r="AS156"/>
  <c r="AS163" s="1"/>
  <c r="AR59"/>
  <c r="AS59" s="1"/>
  <c r="AP59"/>
  <c r="AQ59" s="1"/>
  <c r="AR50"/>
  <c r="AS50" s="1"/>
  <c r="AP50"/>
  <c r="AQ50" s="1"/>
  <c r="AR43"/>
  <c r="AS43" s="1"/>
  <c r="AP43"/>
  <c r="AQ43" s="1"/>
  <c r="AR36"/>
  <c r="AS36" s="1"/>
  <c r="AP36"/>
  <c r="AQ36" s="1"/>
  <c r="AR30"/>
  <c r="AS30" s="1"/>
  <c r="AP30"/>
  <c r="AQ30" s="1"/>
  <c r="AR23"/>
  <c r="AS23" s="1"/>
  <c r="AP23"/>
  <c r="AQ23" s="1"/>
  <c r="AR15"/>
  <c r="AS15" s="1"/>
  <c r="AP15"/>
  <c r="AQ15" s="1"/>
  <c r="AR7"/>
  <c r="AS7" s="1"/>
  <c r="AP7"/>
  <c r="AQ7" s="1"/>
  <c r="E46" i="15"/>
  <c r="D46"/>
  <c r="C46"/>
  <c r="B46"/>
  <c r="AN43"/>
  <c r="AO43" s="1"/>
  <c r="AC40"/>
  <c r="AC39"/>
  <c r="AC38"/>
  <c r="AC37"/>
  <c r="AC35"/>
  <c r="AC34"/>
  <c r="AN33"/>
  <c r="AN32" s="1"/>
  <c r="AO32" s="1"/>
  <c r="AC33"/>
  <c r="AC32"/>
  <c r="AC31"/>
  <c r="AD30"/>
  <c r="AE30" s="1"/>
  <c r="T29"/>
  <c r="T28"/>
  <c r="T27"/>
  <c r="T24"/>
  <c r="T23"/>
  <c r="T22"/>
  <c r="T21"/>
  <c r="J19"/>
  <c r="K19" s="1"/>
  <c r="J17"/>
  <c r="K17" s="1"/>
  <c r="AO13"/>
  <c r="AO12"/>
  <c r="AO11"/>
  <c r="AO10"/>
  <c r="AO9"/>
  <c r="AO8"/>
  <c r="AO7"/>
  <c r="AL43" i="11"/>
  <c r="AM43" s="1"/>
  <c r="AJ43"/>
  <c r="AK43" s="1"/>
  <c r="AH43"/>
  <c r="AI43" s="1"/>
  <c r="AF43"/>
  <c r="AG43" s="1"/>
  <c r="AD43"/>
  <c r="AE43" s="1"/>
  <c r="AB43"/>
  <c r="AC43" s="1"/>
  <c r="Z43"/>
  <c r="AA43" s="1"/>
  <c r="X43"/>
  <c r="Y43" s="1"/>
  <c r="V43"/>
  <c r="W43" s="1"/>
  <c r="T43"/>
  <c r="U43" s="1"/>
  <c r="R43"/>
  <c r="S43" s="1"/>
  <c r="P43"/>
  <c r="Q43" s="1"/>
  <c r="N43"/>
  <c r="O43" s="1"/>
  <c r="L43"/>
  <c r="M43" s="1"/>
  <c r="J43"/>
  <c r="K43" s="1"/>
  <c r="H43"/>
  <c r="I43" s="1"/>
  <c r="F43"/>
  <c r="AA163"/>
  <c r="AJ149"/>
  <c r="AK149" s="1"/>
  <c r="AJ143"/>
  <c r="AK143" s="1"/>
  <c r="AL143"/>
  <c r="AM143" s="1"/>
  <c r="AC141"/>
  <c r="AL149"/>
  <c r="AM149" s="1"/>
  <c r="AC140"/>
  <c r="AC139"/>
  <c r="AC138"/>
  <c r="AC137" s="1"/>
  <c r="AC136"/>
  <c r="AC135"/>
  <c r="AC134"/>
  <c r="AC133"/>
  <c r="AC132"/>
  <c r="P125"/>
  <c r="Q125" s="1"/>
  <c r="P119"/>
  <c r="Q119" s="1"/>
  <c r="P113"/>
  <c r="Q113" s="1"/>
  <c r="P106"/>
  <c r="Q106" s="1"/>
  <c r="R99"/>
  <c r="S99" s="1"/>
  <c r="R106"/>
  <c r="S106" s="1"/>
  <c r="Q80"/>
  <c r="I163" i="16" l="1"/>
  <c r="G163"/>
  <c r="S163"/>
  <c r="AQ163"/>
  <c r="AA163"/>
  <c r="AS163"/>
  <c r="AC163"/>
  <c r="AQ162" i="11"/>
  <c r="L163" i="16"/>
  <c r="AS164" i="11"/>
  <c r="AS165" s="1"/>
  <c r="P112"/>
  <c r="Q112" s="1"/>
  <c r="G164" i="16"/>
  <c r="I164"/>
  <c r="AO163"/>
  <c r="T80"/>
  <c r="U80" s="1"/>
  <c r="K164"/>
  <c r="AC164"/>
  <c r="AM164"/>
  <c r="T112"/>
  <c r="U112" s="1"/>
  <c r="AE163"/>
  <c r="N163"/>
  <c r="Y163"/>
  <c r="M23"/>
  <c r="M163" s="1"/>
  <c r="AI163"/>
  <c r="AS165"/>
  <c r="AS166" s="1"/>
  <c r="G165"/>
  <c r="AM165"/>
  <c r="AM166" s="1"/>
  <c r="AA165"/>
  <c r="AO164"/>
  <c r="AO165"/>
  <c r="U163"/>
  <c r="I165"/>
  <c r="I166" s="1"/>
  <c r="K163"/>
  <c r="K165"/>
  <c r="AQ165"/>
  <c r="AK164"/>
  <c r="AE165"/>
  <c r="O23"/>
  <c r="O163" s="1"/>
  <c r="I66"/>
  <c r="Q112"/>
  <c r="AK165"/>
  <c r="AC131" i="11"/>
  <c r="AC163" s="1"/>
  <c r="AQ164"/>
  <c r="AS162"/>
  <c r="AK163"/>
  <c r="AC30" i="15"/>
  <c r="P26"/>
  <c r="Q26" s="1"/>
  <c r="T26"/>
  <c r="U26" s="1"/>
  <c r="AO48"/>
  <c r="AC36"/>
  <c r="AO47"/>
  <c r="T20"/>
  <c r="U20" s="1"/>
  <c r="I16"/>
  <c r="AO46"/>
  <c r="R26"/>
  <c r="S26" s="1"/>
  <c r="P81" i="11"/>
  <c r="F67"/>
  <c r="AL59"/>
  <c r="AM59" s="1"/>
  <c r="AJ59"/>
  <c r="AK59" s="1"/>
  <c r="AH59"/>
  <c r="AI59" s="1"/>
  <c r="AF59"/>
  <c r="AG59" s="1"/>
  <c r="AD59"/>
  <c r="AE59" s="1"/>
  <c r="AB59"/>
  <c r="AC59" s="1"/>
  <c r="Z59"/>
  <c r="AA59" s="1"/>
  <c r="X59"/>
  <c r="Y59" s="1"/>
  <c r="V59"/>
  <c r="W59" s="1"/>
  <c r="T59"/>
  <c r="U59" s="1"/>
  <c r="R59"/>
  <c r="S59" s="1"/>
  <c r="P59"/>
  <c r="Q59" s="1"/>
  <c r="N59"/>
  <c r="O59" s="1"/>
  <c r="L59"/>
  <c r="M59" s="1"/>
  <c r="J59"/>
  <c r="K59" s="1"/>
  <c r="H59"/>
  <c r="I59" s="1"/>
  <c r="F59"/>
  <c r="G59" s="1"/>
  <c r="AL50"/>
  <c r="AM50" s="1"/>
  <c r="AJ50"/>
  <c r="AK50" s="1"/>
  <c r="AH50"/>
  <c r="AI50" s="1"/>
  <c r="AF50"/>
  <c r="AG50" s="1"/>
  <c r="AD50"/>
  <c r="AE50" s="1"/>
  <c r="AB50"/>
  <c r="AC50" s="1"/>
  <c r="Z50"/>
  <c r="AA50" s="1"/>
  <c r="X50"/>
  <c r="Y50" s="1"/>
  <c r="V50"/>
  <c r="W50" s="1"/>
  <c r="T50"/>
  <c r="U50" s="1"/>
  <c r="P50"/>
  <c r="Q50" s="1"/>
  <c r="N50"/>
  <c r="O50" s="1"/>
  <c r="L50"/>
  <c r="M50" s="1"/>
  <c r="J50"/>
  <c r="K50" s="1"/>
  <c r="H50"/>
  <c r="I50" s="1"/>
  <c r="F50"/>
  <c r="U164" i="16" l="1"/>
  <c r="S165"/>
  <c r="S166" s="1"/>
  <c r="S164"/>
  <c r="AC165"/>
  <c r="AC166" s="1"/>
  <c r="U165"/>
  <c r="G43" i="11"/>
  <c r="AL36"/>
  <c r="AM36" s="1"/>
  <c r="AJ36"/>
  <c r="AK36" s="1"/>
  <c r="AH36"/>
  <c r="AI36" s="1"/>
  <c r="AF36"/>
  <c r="AG36" s="1"/>
  <c r="AD36"/>
  <c r="AE36" s="1"/>
  <c r="AB36"/>
  <c r="AC36" s="1"/>
  <c r="Z36"/>
  <c r="AA36" s="1"/>
  <c r="X36"/>
  <c r="Y36" s="1"/>
  <c r="V36"/>
  <c r="W36" s="1"/>
  <c r="T36"/>
  <c r="U36" s="1"/>
  <c r="R36"/>
  <c r="S36" s="1"/>
  <c r="P36"/>
  <c r="Q36" s="1"/>
  <c r="N36"/>
  <c r="O36" s="1"/>
  <c r="L36"/>
  <c r="M36" s="1"/>
  <c r="J36"/>
  <c r="K36" s="1"/>
  <c r="H36"/>
  <c r="I36" s="1"/>
  <c r="AL30"/>
  <c r="AM30" s="1"/>
  <c r="AJ30"/>
  <c r="AK30" s="1"/>
  <c r="AH30"/>
  <c r="AI30" s="1"/>
  <c r="AF30"/>
  <c r="AG30" s="1"/>
  <c r="AD30"/>
  <c r="AE30" s="1"/>
  <c r="AB30"/>
  <c r="AC30" s="1"/>
  <c r="Z30"/>
  <c r="AA30" s="1"/>
  <c r="X30"/>
  <c r="Y30" s="1"/>
  <c r="V30"/>
  <c r="W30" s="1"/>
  <c r="T30"/>
  <c r="U30" s="1"/>
  <c r="R30"/>
  <c r="S30" s="1"/>
  <c r="P30"/>
  <c r="Q30" s="1"/>
  <c r="N30"/>
  <c r="O30" s="1"/>
  <c r="L30"/>
  <c r="M30" s="1"/>
  <c r="J30"/>
  <c r="K30" s="1"/>
  <c r="H30"/>
  <c r="I30" s="1"/>
  <c r="AL7"/>
  <c r="AM7" s="1"/>
  <c r="AJ7"/>
  <c r="AK7" s="1"/>
  <c r="AB7"/>
  <c r="AC7" s="1"/>
  <c r="Z7"/>
  <c r="AA7" s="1"/>
  <c r="R7"/>
  <c r="S7" s="1"/>
  <c r="P7"/>
  <c r="Q7" s="1"/>
  <c r="H7"/>
  <c r="I7" s="1"/>
  <c r="F7"/>
  <c r="AL15"/>
  <c r="AM15" s="1"/>
  <c r="AJ15"/>
  <c r="AK15" s="1"/>
  <c r="AB15"/>
  <c r="AC15" s="1"/>
  <c r="Z15"/>
  <c r="AA15" s="1"/>
  <c r="AA164" s="1"/>
  <c r="R15"/>
  <c r="S15" s="1"/>
  <c r="P15"/>
  <c r="Q15" s="1"/>
  <c r="H15"/>
  <c r="I15" s="1"/>
  <c r="F15"/>
  <c r="G15" s="1"/>
  <c r="AL23"/>
  <c r="AM23" s="1"/>
  <c r="AJ23"/>
  <c r="AK23" s="1"/>
  <c r="AH23"/>
  <c r="AI23" s="1"/>
  <c r="AF23"/>
  <c r="AG23" s="1"/>
  <c r="AD23"/>
  <c r="AE23" s="1"/>
  <c r="AB23"/>
  <c r="AC23" s="1"/>
  <c r="Z23"/>
  <c r="AA23" s="1"/>
  <c r="X23"/>
  <c r="Y23" s="1"/>
  <c r="V23"/>
  <c r="W23" s="1"/>
  <c r="T23"/>
  <c r="U23" s="1"/>
  <c r="R23"/>
  <c r="S23" s="1"/>
  <c r="P23"/>
  <c r="Q23" s="1"/>
  <c r="N23"/>
  <c r="O23" s="1"/>
  <c r="L23"/>
  <c r="M23" s="1"/>
  <c r="J23"/>
  <c r="K23" s="1"/>
  <c r="H23"/>
  <c r="I23" s="1"/>
  <c r="F23"/>
  <c r="G23" s="1"/>
  <c r="AI15"/>
  <c r="AG15"/>
  <c r="AE15"/>
  <c r="Y15"/>
  <c r="W15"/>
  <c r="U15"/>
  <c r="O15"/>
  <c r="M15"/>
  <c r="K15"/>
  <c r="AI7"/>
  <c r="AG7"/>
  <c r="AE7"/>
  <c r="Y7"/>
  <c r="W7"/>
  <c r="U7"/>
  <c r="G7"/>
  <c r="AM162" l="1"/>
  <c r="S162"/>
  <c r="AC164"/>
  <c r="AM164"/>
  <c r="AM165" s="1"/>
  <c r="AK164"/>
  <c r="H74"/>
  <c r="I74" s="1"/>
  <c r="I73" s="1"/>
  <c r="R81"/>
  <c r="S81" s="1"/>
  <c r="E12" i="12" l="1"/>
  <c r="F12"/>
  <c r="G12"/>
  <c r="H12"/>
  <c r="I12"/>
  <c r="D12"/>
  <c r="J12" s="1"/>
  <c r="B12"/>
  <c r="C12"/>
  <c r="A12"/>
  <c r="R113" i="11"/>
  <c r="AI162"/>
  <c r="Y162"/>
  <c r="O162"/>
  <c r="N162"/>
  <c r="M162"/>
  <c r="L162"/>
  <c r="E162"/>
  <c r="D162"/>
  <c r="C162"/>
  <c r="B162"/>
  <c r="AN150"/>
  <c r="AD131"/>
  <c r="AE131" s="1"/>
  <c r="AE163" s="1"/>
  <c r="T125"/>
  <c r="R125"/>
  <c r="S125" s="1"/>
  <c r="T119"/>
  <c r="R119"/>
  <c r="S119" s="1"/>
  <c r="T113"/>
  <c r="T105"/>
  <c r="T99"/>
  <c r="P99"/>
  <c r="T93"/>
  <c r="R93"/>
  <c r="S93" s="1"/>
  <c r="P93"/>
  <c r="T87"/>
  <c r="R87"/>
  <c r="S87" s="1"/>
  <c r="P87"/>
  <c r="T81"/>
  <c r="J74"/>
  <c r="K74" s="1"/>
  <c r="F74"/>
  <c r="G74" s="1"/>
  <c r="J67"/>
  <c r="K67" s="1"/>
  <c r="H67"/>
  <c r="I67" s="1"/>
  <c r="I66" s="1"/>
  <c r="G67"/>
  <c r="AO56"/>
  <c r="AO50"/>
  <c r="G50"/>
  <c r="AO43"/>
  <c r="AO36"/>
  <c r="F36"/>
  <c r="G36" s="1"/>
  <c r="AO30"/>
  <c r="F30"/>
  <c r="G30" s="1"/>
  <c r="AO23"/>
  <c r="AO15"/>
  <c r="AO7"/>
  <c r="J7"/>
  <c r="K7" s="1"/>
  <c r="H45" i="10"/>
  <c r="I45" s="1"/>
  <c r="AM52"/>
  <c r="AL58"/>
  <c r="AM58" s="1"/>
  <c r="AL45"/>
  <c r="AM45" s="1"/>
  <c r="AL38"/>
  <c r="AM38" s="1"/>
  <c r="AL32"/>
  <c r="AM32" s="1"/>
  <c r="AL24"/>
  <c r="AM24" s="1"/>
  <c r="AM16"/>
  <c r="AL16"/>
  <c r="AL7"/>
  <c r="AM7" s="1"/>
  <c r="R58"/>
  <c r="S58" s="1"/>
  <c r="S52"/>
  <c r="R45"/>
  <c r="S45" s="1"/>
  <c r="R38"/>
  <c r="S38" s="1"/>
  <c r="S32"/>
  <c r="R32"/>
  <c r="R24"/>
  <c r="S24" s="1"/>
  <c r="S16"/>
  <c r="R16"/>
  <c r="R7"/>
  <c r="AB148"/>
  <c r="AB142"/>
  <c r="AB58"/>
  <c r="AB32"/>
  <c r="AN210"/>
  <c r="AL210"/>
  <c r="AJ210"/>
  <c r="AN204"/>
  <c r="AL204"/>
  <c r="AJ204"/>
  <c r="AN198"/>
  <c r="AL198"/>
  <c r="AJ198"/>
  <c r="AN192"/>
  <c r="AL192"/>
  <c r="AJ192"/>
  <c r="AN186"/>
  <c r="AN185" s="1"/>
  <c r="AO185" s="1"/>
  <c r="AL186"/>
  <c r="AJ186"/>
  <c r="AJ179"/>
  <c r="AL185" l="1"/>
  <c r="AM185" s="1"/>
  <c r="R112" i="11"/>
  <c r="S112" s="1"/>
  <c r="AJ185" i="10"/>
  <c r="AK185" s="1"/>
  <c r="S80" i="11"/>
  <c r="S113"/>
  <c r="I162"/>
  <c r="I163"/>
  <c r="AN149"/>
  <c r="AO149" s="1"/>
  <c r="T112"/>
  <c r="U112" s="1"/>
  <c r="G163"/>
  <c r="K163"/>
  <c r="T80"/>
  <c r="U80" s="1"/>
  <c r="U163" s="1"/>
  <c r="AE164"/>
  <c r="AC162"/>
  <c r="G164"/>
  <c r="I164"/>
  <c r="I165" s="1"/>
  <c r="K164"/>
  <c r="U162"/>
  <c r="AA162"/>
  <c r="AE162"/>
  <c r="AK162"/>
  <c r="AO162"/>
  <c r="AC165"/>
  <c r="G162"/>
  <c r="K162"/>
  <c r="AD148" i="10"/>
  <c r="AE148" s="1"/>
  <c r="AC148"/>
  <c r="AD142"/>
  <c r="AE142" s="1"/>
  <c r="AC142"/>
  <c r="Z148"/>
  <c r="Z142"/>
  <c r="AA148"/>
  <c r="AO45"/>
  <c r="AK45"/>
  <c r="U45"/>
  <c r="J45"/>
  <c r="K45" s="1"/>
  <c r="AN179"/>
  <c r="AN173"/>
  <c r="AN167"/>
  <c r="AN161"/>
  <c r="AN155"/>
  <c r="AL179"/>
  <c r="AL173"/>
  <c r="AL167"/>
  <c r="AL161"/>
  <c r="AL155"/>
  <c r="AJ173"/>
  <c r="AJ167"/>
  <c r="AJ161"/>
  <c r="AJ155"/>
  <c r="T136"/>
  <c r="T130"/>
  <c r="T124"/>
  <c r="T118"/>
  <c r="T112"/>
  <c r="T105"/>
  <c r="T98"/>
  <c r="T92"/>
  <c r="T86"/>
  <c r="T80"/>
  <c r="R136"/>
  <c r="R130"/>
  <c r="R124"/>
  <c r="R118"/>
  <c r="R112"/>
  <c r="R105"/>
  <c r="R98"/>
  <c r="R92"/>
  <c r="R86"/>
  <c r="R80"/>
  <c r="P136"/>
  <c r="P130"/>
  <c r="P124"/>
  <c r="P118"/>
  <c r="P112"/>
  <c r="P80"/>
  <c r="P105"/>
  <c r="P98"/>
  <c r="P92"/>
  <c r="P86"/>
  <c r="J73"/>
  <c r="J66"/>
  <c r="J58"/>
  <c r="J52"/>
  <c r="J38"/>
  <c r="J32"/>
  <c r="J24"/>
  <c r="J16"/>
  <c r="J7"/>
  <c r="H73"/>
  <c r="H66"/>
  <c r="H58"/>
  <c r="H52"/>
  <c r="H38"/>
  <c r="H32"/>
  <c r="H24"/>
  <c r="H16"/>
  <c r="H7"/>
  <c r="AC217" l="1"/>
  <c r="AE217"/>
  <c r="S163" i="11"/>
  <c r="S164"/>
  <c r="AN154" i="10"/>
  <c r="AO154" s="1"/>
  <c r="AO217" s="1"/>
  <c r="U164" i="11"/>
  <c r="S165"/>
  <c r="AO163"/>
  <c r="AO164"/>
  <c r="AL154" i="10"/>
  <c r="AM154" s="1"/>
  <c r="AM217" s="1"/>
  <c r="AJ154"/>
  <c r="AK154" s="1"/>
  <c r="AK217" s="1"/>
  <c r="AA142"/>
  <c r="AA217" s="1"/>
  <c r="P111"/>
  <c r="Q111" s="1"/>
  <c r="T111"/>
  <c r="U111" s="1"/>
  <c r="R111"/>
  <c r="S111" s="1"/>
  <c r="T79"/>
  <c r="U79" s="1"/>
  <c r="P79"/>
  <c r="Q79" s="1"/>
  <c r="R79"/>
  <c r="S79" s="1"/>
  <c r="K73"/>
  <c r="I73"/>
  <c r="F73"/>
  <c r="G73" s="1"/>
  <c r="K66"/>
  <c r="I66"/>
  <c r="F66"/>
  <c r="G66" s="1"/>
  <c r="Y216"/>
  <c r="N216"/>
  <c r="M216"/>
  <c r="L216"/>
  <c r="O216"/>
  <c r="E216"/>
  <c r="D216"/>
  <c r="C216"/>
  <c r="B216"/>
  <c r="AI216"/>
  <c r="U217" l="1"/>
  <c r="S217"/>
  <c r="I217"/>
  <c r="Q217"/>
  <c r="G217"/>
  <c r="K217"/>
  <c r="AO58"/>
  <c r="AK58"/>
  <c r="AO52"/>
  <c r="AK52"/>
  <c r="AO38"/>
  <c r="AK38"/>
  <c r="AO32"/>
  <c r="AK32"/>
  <c r="AO24"/>
  <c r="AK24"/>
  <c r="AO16"/>
  <c r="AK16"/>
  <c r="AO7"/>
  <c r="AK7"/>
  <c r="AE58"/>
  <c r="AC58"/>
  <c r="AA58"/>
  <c r="AE52"/>
  <c r="AC52"/>
  <c r="AA52"/>
  <c r="AD45"/>
  <c r="AE45" s="1"/>
  <c r="AB45"/>
  <c r="AC45" s="1"/>
  <c r="Z45"/>
  <c r="AA45" s="1"/>
  <c r="AD38"/>
  <c r="AE38" s="1"/>
  <c r="AB38"/>
  <c r="AC38" s="1"/>
  <c r="Z38"/>
  <c r="AA38" s="1"/>
  <c r="AE32"/>
  <c r="AC32"/>
  <c r="AA32"/>
  <c r="AD24"/>
  <c r="AE24" s="1"/>
  <c r="AB24"/>
  <c r="AC24" s="1"/>
  <c r="Z24"/>
  <c r="AA24" s="1"/>
  <c r="AD16"/>
  <c r="AE16" s="1"/>
  <c r="AB16"/>
  <c r="AC16" s="1"/>
  <c r="Z16"/>
  <c r="AA16" s="1"/>
  <c r="AD7"/>
  <c r="AE7" s="1"/>
  <c r="AB7"/>
  <c r="AC7" s="1"/>
  <c r="Z7"/>
  <c r="AA7" s="1"/>
  <c r="U58"/>
  <c r="Q58"/>
  <c r="U52"/>
  <c r="Q52"/>
  <c r="U38"/>
  <c r="Q38"/>
  <c r="U32"/>
  <c r="Q32"/>
  <c r="U24"/>
  <c r="Q24"/>
  <c r="U16"/>
  <c r="Q16"/>
  <c r="U7"/>
  <c r="S7"/>
  <c r="Q7"/>
  <c r="K58"/>
  <c r="I58"/>
  <c r="F58"/>
  <c r="G58" s="1"/>
  <c r="I52"/>
  <c r="K52"/>
  <c r="F52"/>
  <c r="G52" s="1"/>
  <c r="F45"/>
  <c r="G45" s="1"/>
  <c r="I38"/>
  <c r="K38"/>
  <c r="F38"/>
  <c r="G38" s="1"/>
  <c r="I32"/>
  <c r="K32"/>
  <c r="F32"/>
  <c r="I24"/>
  <c r="K24"/>
  <c r="F24"/>
  <c r="I16"/>
  <c r="K16"/>
  <c r="F16"/>
  <c r="F7"/>
  <c r="G7" s="1"/>
  <c r="K7"/>
  <c r="I7"/>
  <c r="AC216" l="1"/>
  <c r="AO218"/>
  <c r="AE218"/>
  <c r="AC218"/>
  <c r="AM218"/>
  <c r="AA218"/>
  <c r="AA216"/>
  <c r="AK218"/>
  <c r="AK216"/>
  <c r="S218"/>
  <c r="Q218"/>
  <c r="Q216"/>
  <c r="U218"/>
  <c r="AE216"/>
  <c r="AO216"/>
  <c r="U216"/>
  <c r="K218"/>
  <c r="K216"/>
  <c r="I218"/>
  <c r="I216"/>
  <c r="AM216"/>
  <c r="S216"/>
  <c r="G32"/>
  <c r="G24"/>
  <c r="G16"/>
  <c r="H239" i="9"/>
  <c r="I239" s="1"/>
  <c r="F239"/>
  <c r="H233"/>
  <c r="I233" s="1"/>
  <c r="F233"/>
  <c r="H227"/>
  <c r="I227" s="1"/>
  <c r="F227"/>
  <c r="H221"/>
  <c r="I221" s="1"/>
  <c r="F221"/>
  <c r="H215"/>
  <c r="I215" s="1"/>
  <c r="F215"/>
  <c r="H209"/>
  <c r="I209" s="1"/>
  <c r="F209"/>
  <c r="H203"/>
  <c r="I203" s="1"/>
  <c r="F203"/>
  <c r="H197"/>
  <c r="I197" s="1"/>
  <c r="F197"/>
  <c r="H190"/>
  <c r="I190" s="1"/>
  <c r="F190"/>
  <c r="H184"/>
  <c r="I184" s="1"/>
  <c r="F184"/>
  <c r="H177"/>
  <c r="I177" s="1"/>
  <c r="F177"/>
  <c r="H171"/>
  <c r="I171" s="1"/>
  <c r="F171"/>
  <c r="H165"/>
  <c r="I165" s="1"/>
  <c r="F165"/>
  <c r="H159"/>
  <c r="I159" s="1"/>
  <c r="F159"/>
  <c r="H153"/>
  <c r="I153" s="1"/>
  <c r="F153"/>
  <c r="H147"/>
  <c r="I147" s="1"/>
  <c r="F147"/>
  <c r="H141"/>
  <c r="I141" s="1"/>
  <c r="F141"/>
  <c r="H134"/>
  <c r="I134" s="1"/>
  <c r="F134"/>
  <c r="H128"/>
  <c r="I128" s="1"/>
  <c r="F128"/>
  <c r="H122"/>
  <c r="I122" s="1"/>
  <c r="F122"/>
  <c r="H116"/>
  <c r="I116" s="1"/>
  <c r="F116"/>
  <c r="H110"/>
  <c r="I110" s="1"/>
  <c r="F110"/>
  <c r="H104"/>
  <c r="I104" s="1"/>
  <c r="F104"/>
  <c r="H98"/>
  <c r="I98" s="1"/>
  <c r="F98"/>
  <c r="H92"/>
  <c r="I92" s="1"/>
  <c r="F92"/>
  <c r="H86"/>
  <c r="I86" s="1"/>
  <c r="F86"/>
  <c r="H80"/>
  <c r="I80" s="1"/>
  <c r="F80"/>
  <c r="H74"/>
  <c r="I74" s="1"/>
  <c r="F74"/>
  <c r="H62"/>
  <c r="I62" s="1"/>
  <c r="F62"/>
  <c r="H53"/>
  <c r="I53" s="1"/>
  <c r="F53"/>
  <c r="H45"/>
  <c r="I45" s="1"/>
  <c r="F45"/>
  <c r="H39"/>
  <c r="I39" s="1"/>
  <c r="F39"/>
  <c r="H33"/>
  <c r="I33" s="1"/>
  <c r="F33"/>
  <c r="H25"/>
  <c r="I25" s="1"/>
  <c r="F25"/>
  <c r="H17"/>
  <c r="I17" s="1"/>
  <c r="F17"/>
  <c r="H7"/>
  <c r="I7" s="1"/>
  <c r="F7"/>
  <c r="H239" i="8"/>
  <c r="I239" s="1"/>
  <c r="H233"/>
  <c r="I233" s="1"/>
  <c r="H227"/>
  <c r="I227" s="1"/>
  <c r="H221"/>
  <c r="I221" s="1"/>
  <c r="H215"/>
  <c r="I215" s="1"/>
  <c r="H209"/>
  <c r="I209" s="1"/>
  <c r="H203"/>
  <c r="I203" s="1"/>
  <c r="H197"/>
  <c r="I197" s="1"/>
  <c r="H190"/>
  <c r="I190" s="1"/>
  <c r="H184"/>
  <c r="I184" s="1"/>
  <c r="H177"/>
  <c r="I177" s="1"/>
  <c r="H171"/>
  <c r="I171" s="1"/>
  <c r="H165"/>
  <c r="I165" s="1"/>
  <c r="H159"/>
  <c r="I159" s="1"/>
  <c r="H153"/>
  <c r="I153" s="1"/>
  <c r="H147"/>
  <c r="I147" s="1"/>
  <c r="H141"/>
  <c r="I141" s="1"/>
  <c r="H134"/>
  <c r="I134" s="1"/>
  <c r="H128"/>
  <c r="I128" s="1"/>
  <c r="H122"/>
  <c r="I122" s="1"/>
  <c r="H116"/>
  <c r="I116" s="1"/>
  <c r="H110"/>
  <c r="I110" s="1"/>
  <c r="H104"/>
  <c r="I104" s="1"/>
  <c r="H98"/>
  <c r="I98" s="1"/>
  <c r="H92"/>
  <c r="I92" s="1"/>
  <c r="H86"/>
  <c r="I86" s="1"/>
  <c r="H80"/>
  <c r="I80" s="1"/>
  <c r="H74"/>
  <c r="I74" s="1"/>
  <c r="H62"/>
  <c r="I62" s="1"/>
  <c r="H53"/>
  <c r="I53" s="1"/>
  <c r="H45"/>
  <c r="I45" s="1"/>
  <c r="H39"/>
  <c r="I39" s="1"/>
  <c r="H33"/>
  <c r="I33" s="1"/>
  <c r="H25"/>
  <c r="I25" s="1"/>
  <c r="H17"/>
  <c r="I17" s="1"/>
  <c r="H7"/>
  <c r="I7" s="1"/>
  <c r="E74"/>
  <c r="F74" s="1"/>
  <c r="E80"/>
  <c r="F80" s="1"/>
  <c r="E86"/>
  <c r="F86" s="1"/>
  <c r="E92"/>
  <c r="F92" s="1"/>
  <c r="E98"/>
  <c r="F98" s="1"/>
  <c r="E104"/>
  <c r="F104" s="1"/>
  <c r="E110"/>
  <c r="F110" s="1"/>
  <c r="E116"/>
  <c r="F116" s="1"/>
  <c r="E122"/>
  <c r="F122" s="1"/>
  <c r="E128"/>
  <c r="F128" s="1"/>
  <c r="E134"/>
  <c r="F134" s="1"/>
  <c r="C141"/>
  <c r="E141"/>
  <c r="F141" s="1"/>
  <c r="C147"/>
  <c r="E147"/>
  <c r="F147"/>
  <c r="C153"/>
  <c r="E153"/>
  <c r="F153" s="1"/>
  <c r="C159"/>
  <c r="E159"/>
  <c r="F159" s="1"/>
  <c r="C165"/>
  <c r="E165"/>
  <c r="F165" s="1"/>
  <c r="C171"/>
  <c r="E171"/>
  <c r="F171" s="1"/>
  <c r="C177"/>
  <c r="E177"/>
  <c r="F177" s="1"/>
  <c r="C184"/>
  <c r="E184"/>
  <c r="F184"/>
  <c r="C190"/>
  <c r="E190"/>
  <c r="F190" s="1"/>
  <c r="C197"/>
  <c r="E197"/>
  <c r="F197"/>
  <c r="C203"/>
  <c r="E203"/>
  <c r="F203" s="1"/>
  <c r="C209"/>
  <c r="E209"/>
  <c r="F209"/>
  <c r="C215"/>
  <c r="E215"/>
  <c r="F215" s="1"/>
  <c r="C221"/>
  <c r="E221"/>
  <c r="F221"/>
  <c r="C227"/>
  <c r="E227"/>
  <c r="F227" s="1"/>
  <c r="C233"/>
  <c r="E233"/>
  <c r="F233"/>
  <c r="C239"/>
  <c r="E239"/>
  <c r="F239" s="1"/>
  <c r="E62"/>
  <c r="F62" s="1"/>
  <c r="E53"/>
  <c r="F53" s="1"/>
  <c r="E45"/>
  <c r="F45" s="1"/>
  <c r="E39"/>
  <c r="F39" s="1"/>
  <c r="E33"/>
  <c r="F33" s="1"/>
  <c r="E25"/>
  <c r="F25" s="1"/>
  <c r="E17"/>
  <c r="F17" s="1"/>
  <c r="E7"/>
  <c r="F7" s="1"/>
  <c r="F17" i="7"/>
  <c r="F15"/>
  <c r="F13"/>
  <c r="F12"/>
  <c r="F11"/>
  <c r="F10"/>
  <c r="F9"/>
  <c r="F7"/>
  <c r="F246" i="8" l="1"/>
  <c r="F247" i="9"/>
  <c r="F246"/>
  <c r="G218" i="10"/>
  <c r="G216"/>
  <c r="I246" i="9"/>
  <c r="I247"/>
  <c r="I245"/>
  <c r="F245"/>
  <c r="I247" i="8"/>
  <c r="I245"/>
  <c r="I246"/>
  <c r="F23" i="7"/>
  <c r="F22"/>
  <c r="F247" i="8"/>
  <c r="F245"/>
  <c r="F21" i="7"/>
  <c r="E100" i="4"/>
  <c r="E86" i="5"/>
  <c r="F86" s="1"/>
  <c r="F84"/>
  <c r="E81"/>
  <c r="F81" s="1"/>
  <c r="E78"/>
  <c r="F78" s="1"/>
  <c r="E75"/>
  <c r="F75" s="1"/>
  <c r="F90" s="1"/>
  <c r="F74"/>
  <c r="C74"/>
  <c r="E74" i="6"/>
  <c r="F74" s="1"/>
  <c r="E81"/>
  <c r="F81" s="1"/>
  <c r="E87"/>
  <c r="F87" s="1"/>
  <c r="H239" i="1"/>
  <c r="H233"/>
  <c r="I233" s="1"/>
  <c r="H227"/>
  <c r="I227" s="1"/>
  <c r="H221"/>
  <c r="I221" s="1"/>
  <c r="H215"/>
  <c r="I215" s="1"/>
  <c r="H209"/>
  <c r="I209" s="1"/>
  <c r="H203"/>
  <c r="H197"/>
  <c r="I197" s="1"/>
  <c r="H190"/>
  <c r="H184"/>
  <c r="H177"/>
  <c r="I177" s="1"/>
  <c r="H171"/>
  <c r="I171" s="1"/>
  <c r="H165"/>
  <c r="I165" s="1"/>
  <c r="H159"/>
  <c r="H153"/>
  <c r="H147"/>
  <c r="H141"/>
  <c r="H134"/>
  <c r="I134" s="1"/>
  <c r="H128"/>
  <c r="I128" s="1"/>
  <c r="H122"/>
  <c r="I122" s="1"/>
  <c r="H116"/>
  <c r="I116" s="1"/>
  <c r="H110"/>
  <c r="I110" s="1"/>
  <c r="H104"/>
  <c r="H98"/>
  <c r="H92"/>
  <c r="I92" s="1"/>
  <c r="H86"/>
  <c r="I86" s="1"/>
  <c r="H80"/>
  <c r="I80" s="1"/>
  <c r="H74"/>
  <c r="I74" s="1"/>
  <c r="I239"/>
  <c r="I203"/>
  <c r="I190"/>
  <c r="I184"/>
  <c r="I159"/>
  <c r="I153"/>
  <c r="I147"/>
  <c r="I141"/>
  <c r="I104"/>
  <c r="I98"/>
  <c r="H62"/>
  <c r="I62" s="1"/>
  <c r="H53"/>
  <c r="I53" s="1"/>
  <c r="I45"/>
  <c r="H45"/>
  <c r="H39"/>
  <c r="I39" s="1"/>
  <c r="H33"/>
  <c r="I33" s="1"/>
  <c r="H25"/>
  <c r="I25" s="1"/>
  <c r="I17"/>
  <c r="H17"/>
  <c r="H7"/>
  <c r="I7" s="1"/>
  <c r="I245" l="1"/>
  <c r="F94" i="6"/>
  <c r="I247" i="1"/>
  <c r="I246"/>
  <c r="F99" i="4" l="1"/>
  <c r="C92"/>
  <c r="F92"/>
  <c r="E137"/>
  <c r="E131"/>
  <c r="E125"/>
  <c r="E119"/>
  <c r="F119" s="1"/>
  <c r="E113"/>
  <c r="F113" s="1"/>
  <c r="E106"/>
  <c r="E93"/>
  <c r="F93" s="1"/>
  <c r="E86"/>
  <c r="E80"/>
  <c r="E74"/>
  <c r="E62" i="6"/>
  <c r="F62" s="1"/>
  <c r="E53"/>
  <c r="F53" s="1"/>
  <c r="F45"/>
  <c r="E45"/>
  <c r="E39"/>
  <c r="F39" s="1"/>
  <c r="E33"/>
  <c r="F33" s="1"/>
  <c r="E25"/>
  <c r="F25" s="1"/>
  <c r="F17"/>
  <c r="E17"/>
  <c r="E7"/>
  <c r="F7" s="1"/>
  <c r="E62" i="5"/>
  <c r="F62" s="1"/>
  <c r="E53"/>
  <c r="F53" s="1"/>
  <c r="E45"/>
  <c r="F45" s="1"/>
  <c r="E39"/>
  <c r="F39" s="1"/>
  <c r="E33"/>
  <c r="F33" s="1"/>
  <c r="E25"/>
  <c r="F25" s="1"/>
  <c r="E17"/>
  <c r="F17" s="1"/>
  <c r="E7"/>
  <c r="F7" s="1"/>
  <c r="C7"/>
  <c r="C17"/>
  <c r="C25"/>
  <c r="C33"/>
  <c r="C39"/>
  <c r="C45"/>
  <c r="C53"/>
  <c r="C62"/>
  <c r="E62" i="4"/>
  <c r="E53"/>
  <c r="F53" s="1"/>
  <c r="E45"/>
  <c r="E39"/>
  <c r="F39" s="1"/>
  <c r="E33"/>
  <c r="F33" s="1"/>
  <c r="E25"/>
  <c r="F25" s="1"/>
  <c r="E17"/>
  <c r="F137"/>
  <c r="F131"/>
  <c r="F125"/>
  <c r="F106"/>
  <c r="F100"/>
  <c r="F86"/>
  <c r="F80"/>
  <c r="F74"/>
  <c r="F62"/>
  <c r="F45"/>
  <c r="F17"/>
  <c r="E7"/>
  <c r="F7" s="1"/>
  <c r="F143" s="1"/>
  <c r="C87" i="6"/>
  <c r="C81"/>
  <c r="C74"/>
  <c r="C62"/>
  <c r="C53"/>
  <c r="C45"/>
  <c r="C39"/>
  <c r="C33"/>
  <c r="C25"/>
  <c r="C17"/>
  <c r="C7"/>
  <c r="F93" l="1"/>
  <c r="F95"/>
  <c r="F145" i="4"/>
  <c r="F144"/>
  <c r="F91" i="5"/>
  <c r="F89"/>
  <c r="C95" i="6"/>
  <c r="C94"/>
  <c r="C93"/>
  <c r="C86" i="5" l="1"/>
  <c r="C84"/>
  <c r="C81"/>
  <c r="C91" s="1"/>
  <c r="C78"/>
  <c r="C75"/>
  <c r="C90" l="1"/>
  <c r="C89"/>
  <c r="C137" i="4" l="1"/>
  <c r="C131"/>
  <c r="C125"/>
  <c r="C119"/>
  <c r="C113"/>
  <c r="C106"/>
  <c r="C100"/>
  <c r="C93"/>
  <c r="C86"/>
  <c r="C80"/>
  <c r="C74"/>
  <c r="C62"/>
  <c r="C53"/>
  <c r="C45"/>
  <c r="C39"/>
  <c r="C33"/>
  <c r="C25"/>
  <c r="C17"/>
  <c r="C7"/>
  <c r="C145" s="1"/>
  <c r="C144" l="1"/>
  <c r="C143"/>
  <c r="F190" i="1" l="1"/>
  <c r="F177"/>
  <c r="F239"/>
  <c r="F233"/>
  <c r="F227"/>
  <c r="F221"/>
  <c r="F215"/>
  <c r="F209"/>
  <c r="F203"/>
  <c r="F197"/>
  <c r="F184"/>
  <c r="F171"/>
  <c r="F165"/>
  <c r="F159"/>
  <c r="F153"/>
  <c r="F147"/>
  <c r="F141"/>
  <c r="F134"/>
  <c r="F128"/>
  <c r="F122"/>
  <c r="F116"/>
  <c r="F110"/>
  <c r="F104"/>
  <c r="F98"/>
  <c r="F92"/>
  <c r="F86"/>
  <c r="F80"/>
  <c r="F74"/>
  <c r="F246" l="1"/>
  <c r="F62"/>
  <c r="F53"/>
  <c r="F45"/>
  <c r="F33"/>
  <c r="F25"/>
  <c r="F17"/>
  <c r="F39"/>
  <c r="F7"/>
  <c r="F247" l="1"/>
  <c r="F245"/>
</calcChain>
</file>

<file path=xl/sharedStrings.xml><?xml version="1.0" encoding="utf-8"?>
<sst xmlns="http://schemas.openxmlformats.org/spreadsheetml/2006/main" count="7601" uniqueCount="758">
  <si>
    <t>2.1 ระบบพัฒนาบุคลากร</t>
  </si>
  <si>
    <t>2.2 ภาวะผู้นำของคณะกรรมการประจำสำนักและผู้บริหารทุกระดับของสำนัก</t>
  </si>
  <si>
    <t>2.3 การพัฒนาหน่วยงานสู่หน่วยงานเรียนรู้</t>
  </si>
  <si>
    <t>2.4 ระบบสารสนเทศเพื่อการบริหารและการตัดสินใจ</t>
  </si>
  <si>
    <t>2.5 ระบบบริหารความเสี่ยง</t>
  </si>
  <si>
    <t xml:space="preserve">1.1 กระบวนการพัฒนาแผน </t>
  </si>
  <si>
    <t>3.1 ระบบและกลไกการเงินและงบประมาณ</t>
  </si>
  <si>
    <t>องค์ประกอบที่ 4 การประกันคุณภาพการศึกษา</t>
  </si>
  <si>
    <t>4.1 ระบบและกลไกการประกันคุณภาพภายใน</t>
  </si>
  <si>
    <t>องค์ประกอบที่ 2 การบริหารจัดการ</t>
  </si>
  <si>
    <t>องค์ประกอบที่ 3 การเงินและงบประมาณ</t>
  </si>
  <si>
    <t>องค์ประกอบที่ 5 การดำเนินงานตามภารกิจของหน่วยงาน</t>
  </si>
  <si>
    <t>-</t>
  </si>
  <si>
    <t>คณะทำงานด้านแผน</t>
  </si>
  <si>
    <t>คณะทำงานด้านการพัฒนาบุคคล</t>
  </si>
  <si>
    <t>ฝ่ายเลขาคณะกรรมการประจำสำนัก</t>
  </si>
  <si>
    <t>คณะทำงานด้านการจัดการความรู้</t>
  </si>
  <si>
    <t>คณะทำงานสารสนเทศ</t>
  </si>
  <si>
    <t>คณะทำงานด้านการบริหารความเสี่ยง</t>
  </si>
  <si>
    <t>คณะทำงานด้านการเงินและงบประมาณ</t>
  </si>
  <si>
    <t>คณะทำงานด้านประกันคุณภาพ</t>
  </si>
  <si>
    <t>กองแผนงาน</t>
  </si>
  <si>
    <t>กองกลาง</t>
  </si>
  <si>
    <t>กองการเจ้าหน้าที่</t>
  </si>
  <si>
    <t>ฝ่ายเลขานุการคณะกรรมการประจำสำนักฯ</t>
  </si>
  <si>
    <t>สำนักงานบริหารกายภาพฯ</t>
  </si>
  <si>
    <t>กองคลัง</t>
  </si>
  <si>
    <t>กองบริการการศึกษา</t>
  </si>
  <si>
    <t>สำนักงานพัฒนาคุณภาพการศึกษา</t>
  </si>
  <si>
    <t>สำนักงานบริหารบัณฑิตศึกษา</t>
  </si>
  <si>
    <t>สำนักงานประกันคุณภาพการศึกษาฯ</t>
  </si>
  <si>
    <t>สำนักงานส่งเสริมบริหารงานวิจัยฯ</t>
  </si>
  <si>
    <t>สำนักงานพัฒนานักศึกษา</t>
  </si>
  <si>
    <t>สำนักงานวิเทศสัมพันธ์</t>
  </si>
  <si>
    <t>สำนักงานกฎหมายและนิติการ</t>
  </si>
  <si>
    <t>สำนักงานตรวจสอบภายใน</t>
  </si>
  <si>
    <t>สำนักงานสภามหาวิทยาลัย</t>
  </si>
  <si>
    <t>สำนักงานรักษาความปลอดภัยฯ</t>
  </si>
  <si>
    <t>คณะทำงานด้านธรรมมาภิบาล</t>
  </si>
  <si>
    <t>องค์ประกอบ/ตัวบ่งชี้</t>
  </si>
  <si>
    <t>ผู้รับผิดชอบหลัก</t>
  </si>
  <si>
    <t>ผลงาน</t>
  </si>
  <si>
    <t>คะแนน</t>
  </si>
  <si>
    <t>หมายเหตุ</t>
  </si>
  <si>
    <t>5.1 สนับสนุนภารกิจของสำนักงานอธิการบดี</t>
  </si>
  <si>
    <t>5.1.1 การบรรลุเป้าหมายตามที่สำนักงานอธิการบดีกำหนด</t>
  </si>
  <si>
    <t>5.1.2 บุคลากรที่เข้าร่วมกิจกรรมสาธารณประโยชน์ที่สำนักงานอธิการบดีจัดขึ้น</t>
  </si>
  <si>
    <t>5.1.3 สำนักงานอธิการบดีมีการจัดกิจกรรมแลกเปลี่ยนเรียนรู้ระหว่างหน่วยงานหรือหน่วยงานอื่น ทั้งภายในและภายนอกมหาวิทยาลัย</t>
  </si>
  <si>
    <t>5.1.4 ระดับความพึงพอใจของบุคลากรทุกระดับต่อกระบวนการพัฒนาความรู้และทักษะของสำนักงานอธิการบดี</t>
  </si>
  <si>
    <t>5.1.5 การพัฒนาระบบและกลไกการให้บริการ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</si>
  <si>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5.1.6 การประเมินการปฏิบัติงานของผู้บริหารในสำนักงานอธิการบดี</t>
  </si>
  <si>
    <t>5.1.7 ระดับความสำเร็จของระบบบริหารจัดการที่ดีและมีธรรมมาภิบาล</t>
  </si>
  <si>
    <t>5.1.8 การบริหารจัดการระบบสาธารณูปโภคและสิ่งแวดล้อมในสำนักงานอธิการบดี</t>
  </si>
  <si>
    <t>5.1.9 ความสุขของบุคลากรในการปฏิบัติงาน</t>
  </si>
  <si>
    <t>5.1.10 บุคลากรที่มีสมรรถนะตามเกณฑ์มาตรฐานที่มหาวิทยาลัยกำหนด</t>
  </si>
  <si>
    <t>5.1.11 ระดับความพึงพอใจของผู้รับบริการต่อการให้บริการ</t>
  </si>
  <si>
    <t>5.2 สนับสนุนภารกิจของมหาวิทยาลัย</t>
  </si>
  <si>
    <t>5.2.1 ระดับความสำเร็จในการพัฒนาระบบการสื่อสารและประชาสัมพันธ์ของมหาวิทยาลัย</t>
  </si>
  <si>
    <t>5.2.4 การจัดทำข้อมูลสารสนเทศทางการศึกษาเพื่อการตัดสินใจต่อการบริหารจัดการตามหลักธรรมาภิบาลและพัฒนาคุณภาพการศึกษา</t>
  </si>
  <si>
    <t>5.2.5 ระบบสารสนเทศด้านการบริหารงานบุคคล</t>
  </si>
  <si>
    <t>5.2.6 ระบบและกลไกการจัดทำและพัฒนาหลักสูตร</t>
  </si>
  <si>
    <t>5.2.7 ระบบการรับนักศึกษา</t>
  </si>
  <si>
    <t>5.2.8 ระดับความสำเร็จของการประกันคุณภาพการศึกษาภายใน</t>
  </si>
  <si>
    <t>5.2.10 การสร้างเครือข่ายพัฒนาคุณภาพการจัดกิจกรรมภายในสถาบัน</t>
  </si>
  <si>
    <t>5.2.11 มีระบบประเมินความพึงพอใจของผู้ใช้บริการต่อการให้บริการสาธารณูปโภคและรักษาความปลอดภัยของอาคาร ตลอดจนบริเวณโดยรอบอย่างน้อยในเรื่องประปา ไฟฟ้า ระบบกำจัดของเสีย การจัดการขยะ รวมทั้งมีระบบและอุปกรณ์ป้องกันอัคคีภัยในบริเวณต่างๆ โดยให้เป็นไปตามกฎหมายที่เกี่ยวข้อง</t>
  </si>
  <si>
    <t>5.2.12 สนับสนุนการสร้างเครือข่ายความร่วมมือทั้งในและต่างประเทศ</t>
  </si>
  <si>
    <t>5.2.13 สนับสนุนการเตรียมความพร้อมเข้าสู่ประชาคมอาเซียน</t>
  </si>
  <si>
    <t>5.2.14 มีระบบการพัฒนาปรับปรุงแก้ไข กฎ ระเบียบ ข้อบังคับ และประกาศต่างๆของมหาวิทยาลัย</t>
  </si>
  <si>
    <t>5.2.15 มีหน่วยงานตรวจสอบภายใน ทำหน้าที่ตรวจสอบการใช้เงินให้เป็นไปตามระเบียบและหลักเกณฑ์ตามที่มหาวิทยาลัยกำหนด</t>
  </si>
  <si>
    <t xml:space="preserve">5.2.16 ระดับความสำเร็จในงานด้านนโยบายและยุทธศาสตร์ </t>
  </si>
  <si>
    <t>5.2.17 การป้องกันและลดอุบัติเหตุทางถนนและการณรงค์สวมหมวกนิรภัย 100 %</t>
  </si>
  <si>
    <t>7.  คณะกรรมการประจำสำนักนำผลการประเมินไปปรับปรุงการบริหารงานอย่างเป็นรูปธรรม</t>
  </si>
  <si>
    <t>5. มีการนำความรู้ที่ได้จากการจัดการความรู้ในปีการศึกษาปัจจุบันหรือปีการศึกษาที่ผ่านมา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</si>
  <si>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5. 5. มีการส่งข้อมูลเข้าระบบเครือข่ายของหน่วยงานภายในของมหาวิทยาลัย (E-document)</t>
  </si>
  <si>
    <t xml:space="preserve">1. มีการแต่งตั้งคณะกรรมการหรือคณะทำงานบริหารความเสี่ยง โดยมีผู้บริหารระดับสูงและตัวแทนที่รับผิดชอบพันธกิจหลักของมหาวิทยาลัยร่วมเป็นคณะกรรมการหรือคณะทำงาน </t>
  </si>
  <si>
    <t>2. มีการวิเคราะห์และระบุความเสี่ยง และปัจจัยที่ก่อให้เกิดความเสี่ยงอย่างน้อย 3 ด้าน ตามบริบทของมหาวิทยาลัย จากตัวอย่างต่อไปนี้ 
- ความเสี่ยงด้านทรัพยากร (การเงิน งบประมาณ ระบบเทคโนโลยีสารสนเทศ อาคารสถานที่)
- ความเสี่ยงด้านยุทธศาสตร์ หรือกลยุทธ์ของมหาวิทยาลัย
- ความเสี่ยงด้านนโยบาย กฎหมาย ระเบียบ ข้อบังคับ
- ความเสี่ยงด้านการปฏิบัติงาน เช่น ความเสี่ยงของระบบงาน ระบบประกันคุณภาพ
- ความเสี่ยงด้านบุคลากรและความเสี่ยงด้านธรรมาภิบาล โดยเฉพาะจรรยาบรรณของบุคลากร
- ความเสี่ยงจากเหตุการณ์ภายนอก
- อื่นๆ ตามบริบทของสำนัก</t>
  </si>
  <si>
    <t>3.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</si>
  <si>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>4.  มีการจัดทำแผนบริหารความเสี่ยงที่มีระดับความเสี่ยงสูง และดำเนินการตามแผน</t>
  </si>
  <si>
    <t>7.  ผู้บริหารระดับสูงมีการติดตามผลการใช้เงินให้เป็นไปตามเป้าหมายและนำข้อมูลจากรายงานทางการเงินไปใช้ในการวางแผนและการตัดสินใจ</t>
  </si>
  <si>
    <t>9. มีแนวปฏิบัติที่ดีหรืองานวิจัยด้านการประกันคุณภาพการศึกษาที่หน่วยงานพัฒนาขึ้นและเผยแพร่ให้หน่วยงานอื่นสามารถนำไปใช้ประโยชน์</t>
  </si>
  <si>
    <t>5.    มีการนำข้อเสนอแนะมาปรับปรุงการดำเนินงาน</t>
  </si>
  <si>
    <t>5.2.3 ระบบการจัดทำรายงานทางการเงิน</t>
  </si>
  <si>
    <t>5.   มีการนำข้อเสนอแนะมาปรับปรุงการดำเนินงาน</t>
  </si>
  <si>
    <t>5.   มีการนำผลการประเมินมาพัฒนาปรับปรุงแผนการดำเนินงาน</t>
  </si>
  <si>
    <t>5.     มีการนำข้อเสนอแนะมาปรับปรุงการดำเนินงาน</t>
  </si>
  <si>
    <t>5.  มีการนำข้อเสนอแนะมาปรับปรุงแผน</t>
  </si>
  <si>
    <t>5.   มีการติดตามผลการใช้จ่ายเงินให้เป็นไปตามแผนหรือเป้าหมาย และนำข้อมูลจากรายงานทางการเงินไปใช้ในการวางแผนและการตัดสินใจ</t>
  </si>
  <si>
    <t>5.  มีการเผยแพร่ข้อมูลสารสนเทศทางการศึกษา</t>
  </si>
  <si>
    <t>1. มีแผนพัฒนาระบบสารสนเทศด้านการบริหารงานบุคคล</t>
  </si>
  <si>
    <t>2. มีการพัฒนาระบบสารสนเทศด้านการบริหารงานบุคคล</t>
  </si>
  <si>
    <t>3. มีการกำหนดสิทธิ์การเข้าใช้งานและระบบการรักษาความปลอดภัยของข้อมูล</t>
  </si>
  <si>
    <t>4. มีการประเมินระบบสารสนเทศด้านการบริหารงานบุคคล โดยผู้ที่เกี่ยวข้อง</t>
  </si>
  <si>
    <t>5. มีนำผลการประเมินมาปรับปรุงระบบสารสนเทศด้านการบริหารงานบุคคล</t>
  </si>
  <si>
    <t>1. มีแผนปฏิบัติงาน ปฏิทิน   แผนผังกระบวนงาน (work flow) และโครงการหรือกิจกรรมที่สนับสนุนการจัดทำและพัฒนาหลักสูตร</t>
  </si>
  <si>
    <t xml:space="preserve">2. มีการดำเนินงานตามแผน ไม่น้อยกว่าร้อยละ 80  </t>
  </si>
  <si>
    <t xml:space="preserve">3. มีการตรวจสอบให้ถูกต้องตามเกณฑ์ มาตรฐาน กฎ ระเบียบ ประกาศ ข้อบังคับที่เกี่ยวข้อง  </t>
  </si>
  <si>
    <t>4. มีการติดตาม ประเมินผล และรายงานผลการดำเนินงานต่อผู้บริหารมหาวิทยาลัยอย่างน้อย 2 ครั้งต่อปีการศึกษา</t>
  </si>
  <si>
    <t>5. มีการนำผลการประเมินมาพัฒนาปรับปรุงแผนปฏิบัติงานในปีถัดไป</t>
  </si>
  <si>
    <t>6.    มีการนำผลการประเมินมาปรับปรุงการทำงาน</t>
  </si>
  <si>
    <t>5.    มีการนำผลการประกันคุณภาพการศึกษาระดับมหาวิทยาลัย มาจัดทำข้อเสนอแนะเพื่อมาปรับปรุงการทำงานของหน่วยงานที่เกี่ยวข้องและมีการติดตามและรายงานผล</t>
  </si>
  <si>
    <t>5.    มีการนำข้อเสนอแนะหรือผลการประเมินจากข้อ 4 มาปรับปรุงการดำเนินงาน</t>
  </si>
  <si>
    <t>5.   มีฐานข้อมูลบันทึกข้อตกลงและเผยแพร่ทางเว็บไซต์ของมหาวิทยาลัยและเว็บไซต์ของหน่วยงาน</t>
  </si>
  <si>
    <t>5.   มีการติดตามผลการดำเนินงานและรายงานผลการดำเนินงานให้มหาวิทยาลัยทราบ</t>
  </si>
  <si>
    <t>5.   มีการนำข้อเสนอแนะมาปรับปรุงแผน</t>
  </si>
  <si>
    <t>5.   มีการจัดทำรายงานประจำปีของสำนักงานสภามหาวิทยาลัยเพื่อเป็นการรายงานผลการดำเนินงานของสภามหาวิทยาลัยในรอบปีงบประมาณ</t>
  </si>
  <si>
    <t>5.    นำผลการดำเนินงานไปปรับปรุงแก้ไข</t>
  </si>
  <si>
    <t>5.     การรายงานผลการดำเนินงานต่อผู้บริหาร เพื่อให้ข้อเสนอแนะ และมีการนำข้อเสนอแนะมาปรับปรุงการดำเนินงาน</t>
  </si>
  <si>
    <t>1.       มีแผน/ปฏิทินและผู้รับผิดชอบในการจัดทำข้อมูลสารสนเทศทางการศึกษา</t>
  </si>
  <si>
    <t>2.       มีการเก็บรวบรวมข้อมูลและวิเคราะห์ข้อมูล</t>
  </si>
  <si>
    <t>3.       มีการตรวจสอบและรับรองความถูกต้องของข้อมูล</t>
  </si>
  <si>
    <t>4.       มีการรายงานข้อมูลต่อผู้บังคับบัญชาและหน่วยงานที่เกี่ยวข้องทราบ</t>
  </si>
  <si>
    <t>4.   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</si>
  <si>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3.    มีการแบ่งปันและแลกเปลี่ยนเรียนรู้จากความรู้ ทักษะของผู้มีประสบการณ์ตรง    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</si>
  <si>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    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</si>
  <si>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t>1.    มีแผนระบบสารสนเทศ (Information System Plan)</t>
  </si>
  <si>
    <t>3.    มีการประเมินความพึงพอใจของผู้ใช้ระบบสารสนเทศ</t>
  </si>
  <si>
    <t>4.    มีการรายงานผลการประเมินความพึงพอใจของผู้ใช้ระบบสารสนเทศต่อคณะกรรมการบริหารสำนักหรือเทียบเท่าเพื่อพิจารณาให้ข้อเสนอแนะ และนำผลการประเมินความพึงพอใจของผู้ใช้ระบบสารสนเทศมาปรับปรุงระบบสารสนเทศ</t>
  </si>
  <si>
    <t>2.    มีแนวทางจัดหาทรัพยากรทางด้านการเงินหลักเกณฑ์การจัดสรร และการวางแผนการใช้เงินอย่างมีประสิทธิภาพ โปร่งใสตรวจสอบได้</t>
  </si>
  <si>
    <t>6.    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</si>
  <si>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1.       มีการกำหนดตัวบ่งชี้ตามแผนกลยุทธ์ของสำนักงานอธิการบดี</t>
  </si>
  <si>
    <t>2.        มีการดำเนินงานตามแผนที่กำหนด</t>
  </si>
  <si>
    <t xml:space="preserve">3.        มีการติดตาม และประเมินผลตัวบ่งชี้ตามแผนกลยุทธ์ที่กำหนด </t>
  </si>
  <si>
    <t>4.        มีการรายงานผลการดำเนินงานต่อที่ประชุมคณะกรรมการประจำสำนักเพื่อให้ข้อเสนอแนะ อย่างน้อย 2 ครั้ง/ปี</t>
  </si>
  <si>
    <t>1.       มีแผนการกำหนดกิจกรรมสาธารณประโยชน์</t>
  </si>
  <si>
    <t>2.       มีการเผยแพร่/ประชาสัมพันธ์และจัดกิจกรรมสาธารณประโยชน์ตามที่กำหนด</t>
  </si>
  <si>
    <t xml:space="preserve">3.       มีบุคลากรเข้าร่วมกิจกรรมสาธารณประโยชน์ ไม่น้อยกว่าร้อยละ 80 </t>
  </si>
  <si>
    <t>4.       มีการประเมินผลกิจกรรมและรายงานผลการดำเนินงานต่อที่ประชุมคณะกรรมการประจำสำนักเพื่อให้ข้อเสนอแนะ</t>
  </si>
  <si>
    <t xml:space="preserve">1.     มีการกำหนดกิจกรรมและกลุ่มเป้าหมายในการแลกเปลี่ยนเรียนรู้ </t>
  </si>
  <si>
    <t>2.     มีการเผยแพร่และจัดกิจกรรมตามที่กำหนด</t>
  </si>
  <si>
    <t>4.     มีการรายงานผลการดำเนินงานต่อที่ประชุมคณะกรรมการประจำสำนักฯเพื่อให้ข้อเสนอแนะ</t>
  </si>
  <si>
    <t>1.   มีแผนพัฒนาบุคลากร</t>
  </si>
  <si>
    <t>2.   มีการดำเนินงานตามแผนที่กำหนด</t>
  </si>
  <si>
    <t>1.    มีการทบทวน ปรับปรุงระบบและกลไกการให้บริการ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</si>
  <si>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2.    มีแผนพัฒนาระบบและกลไกการให้บริการ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</si>
  <si>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3.    มีการดำเนินงานตามแผนที่กำหนดไม่ต่ำกว่าร้อยละ 80</t>
  </si>
  <si>
    <t>4.    มีการติดตามประเมินผลและจัดทำรายงานเสนอต่อผู้บริหารหน่วยงานอย่างน้อย 2 ครั้งต่อปี</t>
  </si>
  <si>
    <t>1.        มีแผนการประเมินผู้บริหาร</t>
  </si>
  <si>
    <t>3.        ค่าเฉลี่ยรวมของผลการประเมินผู้บริหาร ไม่น้อยกว่า 4.25</t>
  </si>
  <si>
    <t>4.        มีการรายงานผลการดำเนินงานต่อที่ประชุมคณะกรรมการประจำสำนักเพื่อให้ข้อเสนอแนะ</t>
  </si>
  <si>
    <t>3.    มีการประเมินผลการดำเนินงานตามพัฒนาระบบบริหารจัดการองค์กรตามหลักธรรมมาภิบาล(มีค่าเฉลี่ยไม่น้อยกว่าระดับ 3.51)</t>
  </si>
  <si>
    <t>1.    แผนการบริหารจัดการระบบสาธารณูปโภคและสิ่งแวดล้อมในสำนักงานอธิการบดี</t>
  </si>
  <si>
    <t>2.    มีการเผยแพร่และดำเนินงานตามแผนที่กำหนด</t>
  </si>
  <si>
    <t>3.    มีการติดตามและประเมินผลการบริหารจัดการระบบสาธารณูปโภคและสิ่งแวดล้อมในสำนักงานอธิการบดี โดยมีค่าเฉลี่ยความพึงใจของบุคลากรไม่ต่ำกว่า 3.51</t>
  </si>
  <si>
    <t xml:space="preserve">4.    มีการรายงานผลการดำเนินงานต่อที่ประชุมคณะกรรมการประจำสำนักงานอธิการบดี อย่างน้อย 1 ครั้ง/ปี เพื่อให้ข้อเสนอแนะ </t>
  </si>
  <si>
    <t>1.          มีแผนการสร้างความสุขในการปฏิบัติงานแก่บุคลากร</t>
  </si>
  <si>
    <t>2.          มีการดำเนินงานตามแผนที่กำหนด</t>
  </si>
  <si>
    <t>3.          มีการติดตามและประเมินผลการสร้างความสุขในการปฏิบัติงานแก่บุคลากร และมีผลการประเมินไม่น้อยกว่า 3.51</t>
  </si>
  <si>
    <t>4.          มีการรายงานผลการดำเนินงานต่อที่ประชุมคณะกรรมการประจำสำนักเพื่อให้ข้อเสนอแนะ</t>
  </si>
  <si>
    <t>1.   มีแผนการดำเนินการประเมินความพึงพอใจพึงพอใจของผู้ใช้บริการต่อการให้บริการของสำนักงานอธิการบดี</t>
  </si>
  <si>
    <t>2.    มีการดำเนินงานตามแผนที่กำหนด</t>
  </si>
  <si>
    <t>3.     มีผลการประเมินความพึงพอใจเฉลี่ยรวมไม่น้อยกว่า 4.00</t>
  </si>
  <si>
    <t>1.       มีการจัดทำเนื้อหาข่าวสารเพื่อเผยแพร่ประชาสัมพันธ์ ทุกกิจกรรม</t>
  </si>
  <si>
    <t>2.       มีการจัดทำสื่อต่างๆ และเผยแพร่ประชาสัมพันธ์ขาวสารไปยังกลุ่มเป้าหมาย เทียบกับแผนงานตามข้อ 1 อย่างน้อยร้อยละ 80</t>
  </si>
  <si>
    <t>3.       มีการประเมินผลการเผยแพร่ข้อมูลข่าวสาร</t>
  </si>
  <si>
    <t>4.       มีการประเมินผลการดำเนินงาน หรือสำรวจความพึงพอใจของกลุ่มเป้าหมายที่มีต่อการสื่อสารและประชาสัมพันธ์ของมหาวิทยาลัย</t>
  </si>
  <si>
    <t>1.    มีการกำหนดแผนการดำเนินงานการทบทวนและจัดทำแผนกลยุทธ์มหาวิทยาลัย</t>
  </si>
  <si>
    <t>2.    มีการดำเนินงานตามแผนที่กำหนด</t>
  </si>
  <si>
    <t>3.    มีการติดตามผลการดำเนินงานตามแผนที่กำหนด</t>
  </si>
  <si>
    <t>4.    มีการรายงานผลต่อที่ประชุมผู้บริหารมหาวิทยาลัยและสภามหาวิทยาลัย</t>
  </si>
  <si>
    <t>1.     มีการกำหนดแนวทางการดำเนินงานและมีการมอบหมายผู้รับผิดชอบหลัก</t>
  </si>
  <si>
    <t>2.     มีการจัดทำรายงานทางการเงินอย่างเป็นระบบทุกไตรมาส</t>
  </si>
  <si>
    <t>3.     มีการนำข้อมูลรายงานทางการเงินไปใช้ในการวิเคราะห์ค่าใช้จ่ายและวิเคราะห์สถานะทางการเงิน</t>
  </si>
  <si>
    <t>4.     มีหน่วยงานภายในและภายนอก ทำหน้าที่ตรวจสอบและติดตามการใช้เงินให้เป็นไปตามระเบียบและกฎเกณฑ์ที่หน่วยงานกำหนด</t>
  </si>
  <si>
    <t>1.      มีระบบและกลไกการรับนักศึกษา</t>
  </si>
  <si>
    <t>2.      มีการกำหนดเกณฑ์ที่ใช้ในการรับสมัครนักศึกษา</t>
  </si>
  <si>
    <t>3.      สร้างความรู้ ความเข้าใจเกี่ยวกับการรับสมัครนักศึกษาให้กับบุคลากรในหน่วยงานรับทราบ</t>
  </si>
  <si>
    <t>4.      มีระบบการกำกับ ติดตาม ตรวจสอบและประเมินผล มหาวิทยาลัย</t>
  </si>
  <si>
    <t>5.      มีการรายงานตามข้อ 4 ต่อที่ประชุมสำนักงานอย่างน้อย 3 ครั้ง/ปี</t>
  </si>
  <si>
    <t>1.       มีการกำหนด/ทบทวนนโยบายการประกันคุณภาพการศึกษา</t>
  </si>
  <si>
    <t>2.       สร้างความรู้ ความเข้าใจเกี่ยวกับระบบการประกันคุณภาพการศึกษา</t>
  </si>
  <si>
    <t>3.       มีการดำเนินงานตามนโยบายที่วางไว้</t>
  </si>
  <si>
    <t>4.       มีระบบการกำกับ ติดตาม ตรวจสอบและประเมินคุณภาพ ระดับหลักสูตร คณะ สำนัก/หน่วยงานเทียบเท่าและมหาวิทยาลัย</t>
  </si>
  <si>
    <t>1.        มีบันทึกความร่วมมือในการดำเนินงานการประกันคุณภาพการจัดกิจกรรม</t>
  </si>
  <si>
    <t>2.        มีการให้ความรู้การประกันคุณภาพในการจัดกิจกรรม</t>
  </si>
  <si>
    <t>3.        มีการนำความรู้ด้านการประกันคุณภาพไปใช้ในการจัดกิจกรรมร่วมกันอย่างน้อย 3 กิจกรรม</t>
  </si>
  <si>
    <t>4.        มีรายงานหรือประเมินผลการจัดกิจกรรมที่ดำเนินการในข้อ 3 ทุกกิจกรรม</t>
  </si>
  <si>
    <t>1.      มีแผนการดำเนินการประเมินความพึงพอใจของผู้ใช้บริการต่อการให้บริการสาธารณูปโภคและรักษาความปลอดภัยของอาคาร</t>
  </si>
  <si>
    <t>2.      มีการดำเนินงานตามแผนที่กำหนด</t>
  </si>
  <si>
    <t>3.      มีการประเมินผลการดำเนิน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</si>
  <si>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4.      มีการรายงานผลการดำเนินงานต่อที่ประชุมคณะกรรมการประจำสำนักเพื่อให้ข้อเสนอแนะ</t>
  </si>
  <si>
    <t>1.       มีการเจรจาความร่วมมือทางด้านวิชาการกับหน่วยงานทั้งภายในประเทศและต่างประเทศ อย่างน้อย 2 แห่ง</t>
  </si>
  <si>
    <t>2.     มีการลงนามบันทึกข้อตกลงความร่วมมือทางวิชาการกับหน่วยงานภายในประเทศและต่างประเทศ อย่างน้อย 2 แห่ง</t>
  </si>
  <si>
    <t xml:space="preserve">3.     มีการจัดกิจกรรมร่วมกับหน่วยงานภายใต้การลงนามบันทึกช่วยจำความความร่วมมือทางวิชาการอย่างน้อย 2 ครั้ง </t>
  </si>
  <si>
    <t xml:space="preserve">4.     มีการจัดทำสรุปผลการการดำเนินงานด้านความร่วมมือต่อมหาวิทยาลัย และสำนักงานคณะกรรมการการอุดมศึกษาปีละ 1 ครั้ง </t>
  </si>
  <si>
    <t>1.         มีการกำหนดแผนและปฏิทินการดำเนินงานโดยเปิดโอกาสให้คณะมีส่วนร่วมในการจัดทำแผน</t>
  </si>
  <si>
    <t>2.         มีการดำเนินการตามแผนและสามารถเบิกจ่าย ไม่ต่ำกว่า ได้ร้อยละ 90 ของแผนการดำเนินงาน</t>
  </si>
  <si>
    <t>3.         มีการจัดอบรมเพื่อพัฒนาทักษะทางด้านภาษาอังกฤษและภาษาอื่นๆที่ใช้ในอาเซียนให้กับนักศึกษาและบุคลากร  ไม่น้อยกว่า 3,000 คน</t>
  </si>
  <si>
    <t xml:space="preserve">4.         มีการจัดอบรมบรรยายให้ความรู้เกี่ยวกับประชาคมอาเซียนและกิจกรรมอื่นๆ  เพื่อสร้างความตระหนักรู้ในการเข้าสู้ประชาคมอาเซียน โดยนักศึกษาและบุคลากรที่เข้าร่วมโครงการ,มีความตระหนักรู้เพิ่มขึ้น ร้อยละ 90 </t>
  </si>
  <si>
    <t>1.       มีแผนการพัฒนาปรับปรุงแก้ไข กฎ ระเบียบ ข้อบังคับ และประกาศต่างๆของมหาวิทยาลัย</t>
  </si>
  <si>
    <t>2.       มีการดำเนินงานตามแผนที่กำหนด</t>
  </si>
  <si>
    <t>3.       มีการติดตามแผนการดำเนินงานตามแผนที่กำหนด</t>
  </si>
  <si>
    <t>4.       มีการรายงานผลต่อมหาวิทยาลัย</t>
  </si>
  <si>
    <t>1.       มีการประเมินความเสี่ยงเพื่อวางแผนการตรวจสอบภายใน</t>
  </si>
  <si>
    <t>2.       มีการจัดทำแผนการตรวจสอบภายในประจำปีและเสนออธิการบดีอนุมัติ</t>
  </si>
  <si>
    <t>3.       มีการเข้าตรวจสอบภายในได้ครบถ้วนทุกหน่วยงานตามที่กำหนดในแผนการตรวจสอบภายในประจำปี</t>
  </si>
  <si>
    <t>4.       มีการรายงานผลการตรวจสอบภายในได้ครบถ้วนทุกหน่วยงานตามที่กำหนดในแผนการตรวจสอบภายในประจำปี</t>
  </si>
  <si>
    <t>5.       ดำเนินการครบถ้วนตามข้อ 1-4 และ 
- มีการรายงานผลการตรวจสอบภายในต่ออธิการบดี ภายใน  ระยะเวลา 2 เดือน (นับจากวันสุดท้ายของการตรวจสอบภายใน
แต่ละหน่วยงาน)
- มีการรายงานผลการตรวจสอบภายในต่อหน่วยงานภายนอก เช่น กระทรวงศึกษาธิการ และสำนักงานการตรวจเงินแผ่นดิน เป็นต้น
- มีการให้ข้อเสนอแนะในการปรับปรุงการปฏิบัติงานให้กับผู้บริหารและผู้ปฏิบัติงานของหน่วยงานที่รับการตรวจสอบภายใน</t>
  </si>
  <si>
    <t>1.      การจัดประชุมระดมสมองระหว่างกรรมการสภามหาวิทยาลัยและผู้บริหารมหาวิทยาลัยเพื่อกำหนดนโยบายและยุทธศาสตร์ของมหาวิทยาลัยเพื่อการพัฒนาอย่างเป็นรูปธรรม</t>
  </si>
  <si>
    <t>2.     จัดทำฐานข้อมูลสารสนเทศของหน่วยงานและมีการบันทึกมติสภามหาวิทยาลัยในระบบสารสนเทศให้เป็นปัจจุบัน</t>
  </si>
  <si>
    <t>3.     มีการแจ้งให้คณะ/สำนักและหน่วยงานที่รับผิดชอบรายงานผลการดำเนินงานตามมติที่ประชุมสภามหาวิทยาลัยที่หน่วยงานรับผิดชอบตามปีงบประมาณ</t>
  </si>
  <si>
    <t>4.     มีการสรุปผลการดำเนินงานตามมติสภามหาวิทยาลัยของคณะ/สำนักและหน่วยงานเพื่อให้สภามหาวิทยาลัยทราบและมีข้อเสนอแนะเพิ่มเติม</t>
  </si>
  <si>
    <t>1.       มีแผนการป้องกันและลดอุบัติเหตุทางถนนและการรณรงค์สวมหมวกนิรภัย ภายในมหาวิทยาลัย</t>
  </si>
  <si>
    <t>2.       มีการดำเนินงานตามแผนที่ได้กำหนด</t>
  </si>
  <si>
    <t>3.       มีการประเมินผลและแจ้งเวียนหน่วยงานที่เกี่ยวข้อง</t>
  </si>
  <si>
    <t>4.       มีการรายงานผลต่อที่ประชุมคณะกรรมการประจำสำนักงาน  2 ครั้ง/ปี</t>
  </si>
  <si>
    <r>
      <t>1.    มีการจัดทำแผนกลยุทธ์ที่สอดคล้องกับนโยบายของ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โดยการมีส่วนร่วมของบุคลากรใน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และได้รับความเห็นชอบจากคณะกรรมการประจำสำนักโดยเป็นแผนที่เชื่อมโยงกับปรัชญาหรือปณิธาน</t>
    </r>
    <r>
      <rPr>
        <u/>
        <sz val="14"/>
        <rFont val="TH SarabunPSK"/>
        <family val="2"/>
      </rPr>
      <t xml:space="preserve"> ตลอดจนสอดคล้องกับแผนกลยุทธ์มหาวิทยาลัยอุบลราชธานี ระยะ 5 ปี (พ.ศ. 2555-2559)</t>
    </r>
  </si>
  <si>
    <r>
      <t>2.    มีการถ่ายทอดแผนกลยุทธ์ระดับ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ไปสู่ทุกหน่วยงานภายใน</t>
    </r>
  </si>
  <si>
    <r>
      <t>3.    มีกระบวนการแปลงแผนกลยุทธ์เป็นแผนปฏิบัติงานประจำปี</t>
    </r>
    <r>
      <rPr>
        <u/>
        <sz val="14"/>
        <rFont val="TH SarabunPSK"/>
        <family val="2"/>
      </rPr>
      <t>ครบทุกพันธกิจของสำนัก</t>
    </r>
  </si>
  <si>
    <r>
      <t>5.    มีการดำเนินการตามแผนปฏิบัติงานประจำปี</t>
    </r>
    <r>
      <rPr>
        <u/>
        <sz val="14"/>
        <rFont val="TH SarabunPSK"/>
        <family val="2"/>
      </rPr>
      <t>ครบทุกพันธกิจ</t>
    </r>
  </si>
  <si>
    <r>
      <t>6.   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u/>
        <sz val="14"/>
        <rFont val="TH SarabunPSK"/>
        <family val="2"/>
      </rPr>
      <t>คณะกรรมการบริหาร</t>
    </r>
    <r>
      <rPr>
        <b/>
        <u/>
        <sz val="14"/>
        <rFont val="TH SarabunPSK"/>
        <family val="2"/>
      </rPr>
      <t>สำนักหรือเทียบเท่า</t>
    </r>
    <r>
      <rPr>
        <sz val="14"/>
        <rFont val="TH SarabunPSK"/>
        <family val="2"/>
      </rPr>
      <t>เพื่อพิจารณา</t>
    </r>
  </si>
  <si>
    <r>
      <t>7.    มีการประเมินผลการดำเนินงานตามตัวบ่งชี้ของแผนกลยุทธ์อย่างน้อยปีละ 1 ครั้งและรายงานผลต่อ</t>
    </r>
    <r>
      <rPr>
        <u/>
        <sz val="14"/>
        <rFont val="TH SarabunPSK"/>
        <family val="2"/>
      </rPr>
      <t>คณะกรรมการบริหารสำนักหรือเทียบเท่า และคณะกรรมการประจำสำนัก</t>
    </r>
    <r>
      <rPr>
        <sz val="14"/>
        <rFont val="TH SarabunPSK"/>
        <family val="2"/>
      </rPr>
      <t>เพื่อพิจารณา</t>
    </r>
  </si>
  <si>
    <r>
      <t>8.    มีการนำผลการพิจารณาข้อคิดเห็นและข้อเสนอแนะของ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</si>
  <si>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r>
      <t>1.    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</si>
  <si>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    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</si>
  <si>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    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</si>
  <si>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</si>
  <si>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</si>
  <si>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     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</si>
  <si>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7.  มีการนำผลการประเมินไปปรับปรุงแผนหรือปรับปรุงการบริหารและการพัฒนา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 xml:space="preserve"> </t>
    </r>
  </si>
  <si>
    <r>
      <t xml:space="preserve">1.    คณะกรรมการประจำสำนัก </t>
    </r>
    <r>
      <rPr>
        <u/>
        <sz val="14"/>
        <rFont val="TH SarabunPSK"/>
        <family val="2"/>
      </rPr>
      <t xml:space="preserve">และผู้บริหารทุกระดับของสำนัก </t>
    </r>
    <r>
      <rPr>
        <sz val="14"/>
        <rFont val="TH SarabunPSK"/>
        <family val="2"/>
      </rPr>
      <t>ปฏิบัติหน้าที่ตามที่กฎหมายกำหนดครบถ้วนและ</t>
    </r>
    <r>
      <rPr>
        <u/>
        <sz val="14"/>
        <rFont val="TH SarabunPSK"/>
        <family val="2"/>
      </rPr>
      <t>มีการประเมินตนเอง</t>
    </r>
    <r>
      <rPr>
        <sz val="14"/>
        <rFont val="TH SarabunPSK"/>
        <family val="2"/>
      </rPr>
      <t xml:space="preserve">ตามหลักเกณฑ์ที่กำหนดล่วงหน้า </t>
    </r>
  </si>
  <si>
    <r>
      <t>2.    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</si>
  <si>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  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</si>
  <si>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  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</si>
  <si>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   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</si>
  <si>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   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</si>
  <si>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r>
      <t>1.    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</si>
  <si>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   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</si>
  <si>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r>
      <t>2.    มีระบบสารสนเทศเพื่อการบริหารและการตัดสินใจตามพันธกิจของ</t>
    </r>
    <r>
      <rPr>
        <u/>
        <sz val="14"/>
        <rFont val="TH SarabunPSK"/>
        <family val="2"/>
      </rPr>
      <t>สำนัก</t>
    </r>
  </si>
  <si>
    <r>
      <t>5.มีการติดตาม และประเมินผลการดำเนินงานตามแผนและรายงานต่อ</t>
    </r>
    <r>
      <rPr>
        <b/>
        <u/>
        <sz val="14"/>
        <rFont val="TH SarabunPSK"/>
        <family val="2"/>
      </rPr>
      <t>รายงานต่อคณะกรรมการบริหารสำนักหรือเทียบเท่า</t>
    </r>
    <r>
      <rPr>
        <sz val="14"/>
        <rFont val="TH SarabunPSK"/>
        <family val="2"/>
      </rPr>
      <t xml:space="preserve"> เพื่อพิจารณาอย่างน้อยปีละ 1 ครั้ง</t>
    </r>
  </si>
  <si>
    <r>
      <t>6.มีการนำผลการประเมิน และข้อเสนอแนะจาก</t>
    </r>
    <r>
      <rPr>
        <b/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</si>
  <si>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r>
      <t>1.    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</si>
  <si>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3.    มีงบประมาณประจำปีที่สอดคล้องกับแผนปฎิบัติงานในแต่ละพันธกิจและการพัฒนา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และบุคลากร</t>
    </r>
  </si>
  <si>
    <r>
      <t>4.    มีการจัดทำรายงานทางการเงินอย่างเป็นระบบและรายงานต่อ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อย่างน้อยปีละ 2 ครั้ง</t>
    </r>
  </si>
  <si>
    <r>
      <t>5.    มีการนำข้อมูลทางการเงินไปใช้ในการวิเคราะห์ค่าใช้จ่ายและวิเคราะห์สถานะทางการเงินและความมั่นคง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อย่างต่อเนื่อง</t>
    </r>
  </si>
  <si>
    <r>
      <t>1.     มีระบบและกลไกการประกันคุณภาพการศึกษาภายในที่เหมาะสมและสอดคล้องกับพันธกิจและพัฒนาการของ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และดำเนินการตามระบบที่กำหนด</t>
    </r>
  </si>
  <si>
    <r>
      <t>2.     มีการกำหนดนโยบายและให้ความสำคัญเรื่องการประกันคุณภาพการศึกษาภายในโดยคณะกรรมการระดับนโยบายและผู้บริหารสูงสุดของ</t>
    </r>
    <r>
      <rPr>
        <u/>
        <sz val="14"/>
        <rFont val="TH SarabunPSK"/>
        <family val="2"/>
      </rPr>
      <t>สำนัก</t>
    </r>
  </si>
  <si>
    <r>
      <t>3.     มีการกำหนดตัวบ่งชี้เพิ่มเติม</t>
    </r>
    <r>
      <rPr>
        <u/>
        <sz val="14"/>
        <rFont val="TH SarabunPSK"/>
        <family val="2"/>
      </rPr>
      <t>ตามภารกิจ</t>
    </r>
    <r>
      <rPr>
        <sz val="14"/>
        <rFont val="TH SarabunPSK"/>
        <family val="2"/>
      </rPr>
      <t>ของ</t>
    </r>
    <r>
      <rPr>
        <u/>
        <sz val="14"/>
        <rFont val="TH SarabunPSK"/>
        <family val="2"/>
      </rPr>
      <t>สำนัก</t>
    </r>
  </si>
  <si>
    <r>
      <t>4.     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และ</t>
    </r>
    <r>
      <rPr>
        <u/>
        <sz val="14"/>
        <rFont val="TH SarabunPSK"/>
        <family val="2"/>
      </rPr>
      <t>มหาวิทยาลัย</t>
    </r>
    <r>
      <rPr>
        <sz val="14"/>
        <rFont val="TH SarabunPSK"/>
        <family val="2"/>
      </rPr>
      <t>ตามกำหนดเวลาโดยเป็นรายงานที่มีข้อมูลครบถ้วนตามระบบสารสนเทศที่มหาวิทยาลัยกำหนด และ 3) การนำผลการประเมินคุณภาพไปทำแผนการพัฒนาคุณภาพการศึกษาของ</t>
    </r>
    <r>
      <rPr>
        <u/>
        <sz val="14"/>
        <rFont val="TH SarabunPSK"/>
        <family val="2"/>
      </rPr>
      <t>สำนัก</t>
    </r>
  </si>
  <si>
    <t>5.     มีการนำผลการประกันคุณภาพการศึกษาภายในมาปรับปรุงการทำงาน และส่งผลให้มีการพัฒนาผลการดำเนินงานของตัวบ่งชี้ตามแผนกลยุทธ์ทุกตัวบ่งชี้</t>
  </si>
  <si>
    <r>
      <t xml:space="preserve">6.     มีระบบสารสนเทศที่ให้ข้อมูลสนับสนุนการประกันคุณภาพการศึกษาภายในครบทั้ง </t>
    </r>
    <r>
      <rPr>
        <u/>
        <sz val="14"/>
        <rFont val="TH SarabunPSK"/>
        <family val="2"/>
      </rPr>
      <t>4</t>
    </r>
    <r>
      <rPr>
        <sz val="14"/>
        <rFont val="TH SarabunPSK"/>
        <family val="2"/>
      </rPr>
      <t xml:space="preserve"> องค์ประกอบคุณภาพ</t>
    </r>
  </si>
  <si>
    <r>
      <t>7.     มีส่วนร่วมของผู้มีส่วนได้ส่วนเสียในการประกันคุณภาพการศึกษาโดยเฉพาะผู้ใช้บริการตามพันธกิจของ</t>
    </r>
    <r>
      <rPr>
        <u/>
        <sz val="14"/>
        <rFont val="TH SarabunPSK"/>
        <family val="2"/>
      </rPr>
      <t>สำนัก</t>
    </r>
  </si>
  <si>
    <r>
      <t>8.     มีเครือข่ายการแลกเปลี่ยนเรียนรู้ด้านการประกันคุณภาพการศึกษา</t>
    </r>
    <r>
      <rPr>
        <u/>
        <sz val="14"/>
        <rFont val="TH SarabunPSK"/>
        <family val="2"/>
      </rPr>
      <t>ระหว่างหน่วยงานหรือสถาบัน</t>
    </r>
    <r>
      <rPr>
        <sz val="14"/>
        <rFont val="TH SarabunPSK"/>
        <family val="2"/>
      </rPr>
      <t>และมีกิจกรรมร่วมกัน</t>
    </r>
  </si>
  <si>
    <t xml:space="preserve">3.     มีการเข้าร่วมกิจกรรมแลกเปลี่ยนเรียนรู้ตามกลุ่มเป้าหมายที่กำหนด </t>
  </si>
  <si>
    <t>3.   มีการติดตามและประเมินผลการพัฒนาความรู้และทักษะของสำนักงานอธิการบดี อย่างน้อยปีการศึกษาละ 2 ครั้ง และมีบุคลากรได้รับการพัฒนาอย่างน้อยร้อยละ 85</t>
  </si>
  <si>
    <t xml:space="preserve">4.   มีผลการประเมินความพึงพอใจต่อกระบวนการพัฒนาความรู้และทักษะของบุคลากร สำนักงานอธิการบดี ไม่ต่ำกว่า 3.51 </t>
  </si>
  <si>
    <t>1.    มีแผนการพัฒนาระบบบริหารจัดการองค์กรตามหลักธรรมมาภิบาล</t>
  </si>
  <si>
    <t>4.    มีการรายงานผลการดำเนินงานต่อที่ประชุมผู้บริหารเพื่อให้ข้อเสนอแนะ</t>
  </si>
  <si>
    <r>
      <t>4.     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</si>
  <si>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 xml:space="preserve">5.2.2 ระดับความสำเร็จในการจัดทำแผนกลยุทธ์มหาวิทยาลัย </t>
  </si>
  <si>
    <t>รวมตัวบ่งชี้ สกอ. (8 ตัว)</t>
  </si>
  <si>
    <t>รวมตัวบ่งชี้ตามภารกิจ (28 ตัว)</t>
  </si>
  <si>
    <t>รวมทุกตัวบ่งชี้ (36 ตัว)</t>
  </si>
  <si>
    <t>1. มีแผนการดำเนินงานในการประเมินสมรรถนะตามเกณฑ์มาตรฐาน</t>
  </si>
  <si>
    <t>2. มีการสร้างความรู้ความเข้าใจเกี่ยวกับการประเมินสมรรถนะตามเกณฑ์มาตรฐานให้แก่ผู้บริหารและบุคลากร</t>
  </si>
  <si>
    <t>3.มีการติดตามและประเมินผลสมรรถนะบุคลากร และมีร้อยละของบุคลากรที่มีสรรถนะเป็นไปตามเกณฑ์ ร้อยละ 80</t>
  </si>
  <si>
    <t>4. มีการรายงานผลการประเมินสมรรถนะบุคลากรต่อคณะกรรมการประจำสำนัก</t>
  </si>
  <si>
    <t>5. มีการนำผลประเมินสมรรถนะบุคลากร และข้อเสนอแนะของคณะกรรมการประจำสำนัก มาปรับปรุงการดำเนินงาน</t>
  </si>
  <si>
    <t>2. มีระบบการบริหารงานเอกสาร และดำเนินการตามระบบที่กำหนด</t>
  </si>
  <si>
    <t>3. มีการประเมินผลการดำเนินงานตามระบบที่กำหนด</t>
  </si>
  <si>
    <t>5.1 สนับสนุนภารกิจของสำนัก</t>
  </si>
  <si>
    <t>5.1.1 ระดับความสำเร็จในการพัฒนาระบบสารสนเทศเพื่อการบริหารและตัดสินใจ สำนักคอมพิวเตอร์และเครือข่าย</t>
  </si>
  <si>
    <t>1.   มีการวิเคราะห์ความเชื่อมโยงของระบบและจัดทำแผนพัฒนาระบบสารสนเทศเพื่อการบริหารและตัดสินใจ</t>
  </si>
  <si>
    <t>2.   พัฒนาระบบสารสนเทศเพื่อการบริหารและตัดสินใจตามแผนที่กำหนด</t>
  </si>
  <si>
    <t>3.   ติดตามผลการดำเนินงานตามแผน</t>
  </si>
  <si>
    <t>4.   สรุปผลและรายงานนำเสนอผู้บริหาร</t>
  </si>
  <si>
    <t>5. นำผลการดำเนินงานไปปรับปรุง</t>
  </si>
  <si>
    <t>5.1.2 ระดับความสำเร็จของการบริการวิชาการ</t>
  </si>
  <si>
    <t>1.   มีการกำหนดประเด็นและกลุ่มเป้าหมายการบริการวิชาการที่สอดคล้องกับแผนปฏิบัติงานประจำปี</t>
  </si>
  <si>
    <t>2.   มีการดำเนินงานตามแผนที่กำหนดในข้อ 1</t>
  </si>
  <si>
    <t>3.   มีการติดตามรายงานความคืบหน้าการดำเนินงานบริการวิชาการ</t>
  </si>
  <si>
    <t>4.   จัดทำรายงานสรุปผลการดำเนินงานโครงการเสนอต่อผู้บริหาร</t>
  </si>
  <si>
    <t>5. มีการนำผลการดำเนินงานมาปรับปรุง</t>
  </si>
  <si>
    <t>5.1.3 ระดับความสำเร็จของบริหารจัดการการให้บริการเครือข่ายไร้สาย</t>
  </si>
  <si>
    <t>1.  มีแผนปฏิบัติงานการบริหารจัดการให้บริการเครือข่ายไร้สาย</t>
  </si>
  <si>
    <t>2.  ดำเนินงานตามแผนที่กำหนด</t>
  </si>
  <si>
    <t>3.  มีการประเมินความพึงพอใจของผู้ใช้งานระบบเครือข่ายไร้สาย</t>
  </si>
  <si>
    <t>4.  จัดทำรายงานเสนอต่อผู้บริหาร</t>
  </si>
  <si>
    <t>5. มีการนำการประเมินความพึงพอใจของผู้ใช้งานระบบเครือข่ายไร้สายมาปรับปรุง</t>
  </si>
  <si>
    <t>5.1.4 ระดับความพึงพอใจของผู้เข้ารับการอบรมทุกหลักสูตรโครงการฝึกอบรมและถ่ายทอดเทคโนโลยี</t>
  </si>
  <si>
    <t>5.1.5 ระดับความสำเร็จการให้บริการซ่อมบำรุงคอมพิวเตอร์และอุปกรณ์ต่อพ่วง</t>
  </si>
  <si>
    <t>1.  มีแผนปฏิบัติงานการให้บริการซ่อมบำรุงคอมพิวเตอร์และอุปกรณ์ต่อพ่วง</t>
  </si>
  <si>
    <t>2.  มีการดำเนินงานตามแผนปฏิบัติงานการให้บริการซ่อมบำรุงและอุปกรณ์ต่อพ่วง</t>
  </si>
  <si>
    <t>3.  มีการประเมินความพึงพอใจของผู้ใช้บริการซ่อมบำรุงและอุปกรณ์ต่อพ่วง</t>
  </si>
  <si>
    <t>5. มีการนำการประเมินความพึงพอใจไปปรับปรุง</t>
  </si>
  <si>
    <t>5.1.6 ร้อยละของบุคลากรที่มีความสุขในการปฏิบัติงาน</t>
  </si>
  <si>
    <t>5.1.7 ระดับความสำเร็จของการบริหารงานพัสดุ</t>
  </si>
  <si>
    <t>1.  มีแผนการจัดหาพัสดุประจำปี</t>
  </si>
  <si>
    <t>3.  มีการติดตามรายงานความคืบหน้าการดำเนินงานพัสดุ</t>
  </si>
  <si>
    <t>4.  จัดทำรายงานสรุปผลการจัดหาพัสดุเสนอต่อผู้บริหารเพื่อให้ข้อเสนอแนะ</t>
  </si>
  <si>
    <t>5. นำข้อเสนอแนะมาปรับปรุงการดำเนินงาน</t>
  </si>
  <si>
    <t xml:space="preserve">5.1.8 มีระบบการประเมินความพึงพอใจของผู้รับบริการ </t>
  </si>
  <si>
    <t>1.  มีแผนการดำเนินงานการประเมินความพึงพอใจของผู้รับบริการ</t>
  </si>
  <si>
    <t>2.  มีการดำเนินงานตามแผนที่กำหนด</t>
  </si>
  <si>
    <t>3.  มีการประเมินความพึงพอใจของผู้รับบริการ</t>
  </si>
  <si>
    <t>4.  มีการรายงานผลการดำเนินงานต่อคณะกรรมการประจำสำนักเพื่อให้ข้อเสนอแนะ</t>
  </si>
  <si>
    <t>5. มีการนำข้อเสนอแนะมาปรับปรุงการดำเนินงาน</t>
  </si>
  <si>
    <t>5.2.1 ระดับความสำเร็จของการรักษาความปลอดภัยของระบบเครือข่ายมหาวิทยาลัย (Security)</t>
  </si>
  <si>
    <t>1.  มีแผนปฏิบัติงานการพัฒนาเครือข่ายบรรจุในแผนปฏิบัติงานประจำปี</t>
  </si>
  <si>
    <t>2.  มีเครื่องมือสำหรับป้องกันและรักษาความปลอดภัยระบบเครือข่าย</t>
  </si>
  <si>
    <t>3.  ติดตามเฝ้าระวังการใช้งานระบบเครือข่าย</t>
  </si>
  <si>
    <t>4.  ปรับปรุง หรือกำหนดค่าความปลอดภัยระบบเครือข่าย</t>
  </si>
  <si>
    <t>5. จัดทำรายงานและเสนอต่อผู้บริหารและนำผลการดำเนินงานไปปรับปรุงแผนปฏิบัติงานปีถัดไป</t>
  </si>
  <si>
    <t>5.2.2 มีระบบการประเมินความพึงพอใจของผู้ใช้ระบบเครือข่าย</t>
  </si>
  <si>
    <t>1.   มีแผนการดำเนินการประเมินความพึงพอใจของผู้ใช้บริการระบบเครือข่าย</t>
  </si>
  <si>
    <t>3.   มีการประเมินผลการดำเนินการประเมินความพึงพอใจของผู้ใช้บริการระบบเครือข่าย อย่างน้อยปีการศึกษาละ 1 ครั้ง</t>
  </si>
  <si>
    <t>4.   มีการรายงานผลการดำเนินงานต่อคณะกรรมการประจำสำนักเพื่อให้ข้อเสนอแนะ</t>
  </si>
  <si>
    <t>5.2.3 มีระบบการประเมินความพึงพอใจของผู้ใช้ฐานข้อมูลกลางของมหาวิทยาลัย</t>
  </si>
  <si>
    <t>1.   มีแผนการดำเนินการประเมินความพึงพอใจของผู้ใช้บริการฐานข้อมูลกลางมหาวิทยาลัย</t>
  </si>
  <si>
    <t>3.   มีการประเมินผลการดำเนินการประเมินความพึงพอใจของผู้ใช้บริการฐานข้อมูลกลางมหาวิทยาลัย อย่างน้อยปีการศึกษาละ 1 ครั้ง</t>
  </si>
  <si>
    <t>5.2.4 ระดับความสำเร็จในการพัฒนาระบบสื่อสารองค์กร ผ่าน Mobile Application</t>
  </si>
  <si>
    <t>1.  มีแผนการดำเนินงานพัฒนาระบบสื่อสารองค์กรผ่าน Mobile Application</t>
  </si>
  <si>
    <t>3.   มีการทดสอบการใช้งานของระบบ</t>
  </si>
  <si>
    <t>4.   มีการรายงานผลการดำเนินงานต่อผู้บริหาร</t>
  </si>
  <si>
    <t>5. มีการนำผลจากการทดสอบระบบมาปรับปรุงการดำเนินงาน</t>
  </si>
  <si>
    <t xml:space="preserve">5.2.5 ระดับความสำเร็จในการพัฒนาระบบคลังข้อมูล มหาวิทยาลัย </t>
  </si>
  <si>
    <t>1.  มีแผนการดำเนินงานพัฒนาระบบคลังข้อมูลมหาวิทยาลัย</t>
  </si>
  <si>
    <t>3.  มีการติดตามรายงานความคืบหน้าการดำเนินงาน</t>
  </si>
  <si>
    <t>4.  มีการนำเสนอผลการดำเนินงานต่อคณะกรรมการประจำสำนักเพื่อให้ข้อเสนอแนะ</t>
  </si>
  <si>
    <t>5. มีการนำข้อเสนอแนะจากคณะกรรมการมาปรับปรุงการดำเนินงาน</t>
  </si>
  <si>
    <t>รวมตัวบ่งชี้ตามภารกิจ (13 ตัว)</t>
  </si>
  <si>
    <t>รวมทุกตัวบ่งชี้ (21 ตัว)</t>
  </si>
  <si>
    <t>รวมตัวบ่งชี้ตามภารกิจ (6 ตัว)</t>
  </si>
  <si>
    <t>รวมทุกตัวบ่งชี้ (14 ตัว)</t>
  </si>
  <si>
    <t>5.1.1มีระบบประเมินความพึงพอใจของผู้ใช้บริการของสำนักบริหารทรัพย์สินและสิทธิประโยชน์</t>
  </si>
  <si>
    <r>
      <t>1.</t>
    </r>
    <r>
      <rPr>
        <sz val="14"/>
        <color rgb="FF000000"/>
        <rFont val="TH SarabunPSK"/>
        <family val="2"/>
      </rPr>
      <t xml:space="preserve">มีแผนการดำเนินการประเมินความพึงพอใจผู้ใช้บริการ </t>
    </r>
  </si>
  <si>
    <r>
      <t>2.</t>
    </r>
    <r>
      <rPr>
        <sz val="14"/>
        <color rgb="FF000000"/>
        <rFont val="TH SarabunPSK"/>
        <family val="2"/>
      </rPr>
      <t xml:space="preserve">มีการดำเนินงานตามแผนที่กำหนด </t>
    </r>
  </si>
  <si>
    <r>
      <t>3.</t>
    </r>
    <r>
      <rPr>
        <sz val="14"/>
        <color rgb="FF000000"/>
        <rFont val="TH SarabunPSK"/>
        <family val="2"/>
      </rPr>
      <t xml:space="preserve">มีการประเมินผลการดำเนินการประเมินความพึงพอใจผู้ใช้บริการโดยมีระดับความพึงพอใจไม่น้อยกว่า 3.51 และมีการประเมินอย่างน้อยปีการศึกษาละ 2 ครั้ง </t>
    </r>
  </si>
  <si>
    <r>
      <t>4.</t>
    </r>
    <r>
      <rPr>
        <sz val="14"/>
        <color rgb="FF000000"/>
        <rFont val="TH SarabunPSK"/>
        <family val="2"/>
      </rPr>
      <t>มีการรายงานผลการดำเนินงาน</t>
    </r>
    <r>
      <rPr>
        <b/>
        <i/>
        <u/>
        <sz val="14"/>
        <color rgb="FF000000"/>
        <rFont val="TH SarabunPSK"/>
        <family val="2"/>
      </rPr>
      <t>ต่อ</t>
    </r>
    <r>
      <rPr>
        <b/>
        <u/>
        <sz val="14"/>
        <color rgb="FF000000"/>
        <rFont val="TH SarabunPSK"/>
        <family val="2"/>
      </rPr>
      <t>ที่ประชุมคณะกรรมการประจำสำนัก</t>
    </r>
    <r>
      <rPr>
        <sz val="14"/>
        <color rgb="FF000000"/>
        <rFont val="TH SarabunPSK"/>
        <family val="2"/>
      </rPr>
      <t xml:space="preserve">เพื่อให้ข้อเสนอแนะ </t>
    </r>
  </si>
  <si>
    <r>
      <t>5.</t>
    </r>
    <r>
      <rPr>
        <sz val="14"/>
        <color rgb="FF000000"/>
        <rFont val="TH SarabunPSK"/>
        <family val="2"/>
      </rPr>
      <t>มีการนำข้อเสนอแนะมาปรับปรุงการดำเนินงาน</t>
    </r>
    <r>
      <rPr>
        <b/>
        <sz val="14"/>
        <color rgb="FF000000"/>
        <rFont val="TH SarabunPSK"/>
        <family val="2"/>
      </rPr>
      <t xml:space="preserve"> </t>
    </r>
  </si>
  <si>
    <t>5.2.1 มีระบบการประเมินความพึงพอใจของผู้ใช้บริการโรงอาหารกลาง</t>
  </si>
  <si>
    <r>
      <t>1.</t>
    </r>
    <r>
      <rPr>
        <sz val="14"/>
        <color rgb="FF000000"/>
        <rFont val="TH SarabunPSK"/>
        <family val="2"/>
      </rPr>
      <t>มีแผนการดำเนินการประเมินความพึงพอใจผู้ใช้บริการโรงอาหารกลาง</t>
    </r>
  </si>
  <si>
    <t>5.2.2 มีระบบการประเมินความพึงพอใจของผู้ใช้บริการหอพัก</t>
  </si>
  <si>
    <r>
      <t>1.</t>
    </r>
    <r>
      <rPr>
        <sz val="14"/>
        <color rgb="FF000000"/>
        <rFont val="TH SarabunPSK"/>
        <family val="2"/>
      </rPr>
      <t>มีแผนการดำเนินการประเมินความพึงพอใจผู้ใช้บริการหอพัก</t>
    </r>
  </si>
  <si>
    <t>รวมตัวบ่งชี้ตามภารกิจ (3 ตัว)</t>
  </si>
  <si>
    <t>รวมทุกตัวบ่งชี้ (11 ตัว)</t>
  </si>
  <si>
    <t>แบบรายงานผลการดำเนินงานประกันคุณภาพการศึกษาภายใน ระดับสำนัก/หน่วยงานเทียบเท่า ปีการศึกษา 2557</t>
  </si>
  <si>
    <t>หน่วยงาน .....................................................................................</t>
  </si>
  <si>
    <t>สำนักงานอธิการบดี</t>
  </si>
  <si>
    <t>ประเมินตนเองรอบ 9 เดือน</t>
  </si>
  <si>
    <t>ตัวตั้ง/ตัวหาร</t>
  </si>
  <si>
    <t>ค่าเป้าหมาย 
2557</t>
  </si>
  <si>
    <t>ผลการประเมิน 
(คะแนน)</t>
  </si>
  <si>
    <t>5.2.9 ระบบการบริหารจัดการสำนักงาน</t>
  </si>
  <si>
    <r>
      <t xml:space="preserve">1. </t>
    </r>
    <r>
      <rPr>
        <sz val="14"/>
        <rFont val="TH SarabunPSK"/>
        <family val="2"/>
      </rPr>
      <t>มีระบบและกลไกการบริหารสำนักงาน และดำเนินการตามระบบที่กำหนด</t>
    </r>
  </si>
  <si>
    <r>
      <t xml:space="preserve">4. </t>
    </r>
    <r>
      <rPr>
        <sz val="14"/>
        <rFont val="TH SarabunPSK"/>
        <family val="2"/>
      </rPr>
      <t>มีการนำผลการดำเนินงานไปปรับปรุง</t>
    </r>
  </si>
  <si>
    <r>
      <t xml:space="preserve">5. </t>
    </r>
    <r>
      <rPr>
        <sz val="14"/>
        <rFont val="TH SarabunPSK"/>
        <family val="2"/>
      </rPr>
      <t>มีการส่งเสริม สนับสนุนให้บุคลากรในหน่วยงานมีส่วนร่วมในกิจกรรม โครงการที่ก่อให้เกิดวัฒนธรรมที่ดี</t>
    </r>
  </si>
  <si>
    <r>
      <t xml:space="preserve">6. </t>
    </r>
    <r>
      <rPr>
        <sz val="14"/>
        <rFont val="TH SarabunPSK"/>
        <family val="2"/>
      </rPr>
      <t>มีการเผยแพร่กิจกรรมหรือการบริการของหน่วยงานต่อสาธารณชน</t>
    </r>
  </si>
  <si>
    <t>ประเมินตนเองรอบ 12 เดือน</t>
  </si>
  <si>
    <t>สำนักคอมพิวเตอร์และเครือข่าย</t>
  </si>
  <si>
    <t>สำนักวิทยบริการ</t>
  </si>
  <si>
    <t>สำนักบริหารทรัพย์สินและสิทธิประโยชน์</t>
  </si>
  <si>
    <t>5.1.1 ร้อยละความสอดคล้องของทรัพยากรในสำนักวิทยบริการกับ มคอ. 3 ของรายวิชาเฉพาะที่มีการเรียนการสอนในปีการศึกษานั้น</t>
  </si>
  <si>
    <t>5.1 สนับสนุนภารกิจของสำนักคอมพิวเตอร์</t>
  </si>
  <si>
    <t>5.1 สนับสนุนภารกิจของสำนักวิทยบริการ</t>
  </si>
  <si>
    <t>5.1 สนับสนุนภารกิจของสำนักบริหารทรัพย์สินและสิทธิประโยชน์</t>
  </si>
  <si>
    <t>5.1.2 ระดับความพึงพอใจของผู้ใช้บริการต่อการให้บริการของฝ่ายเทคโนโลยีทาง</t>
  </si>
  <si>
    <t>5.1.3 ร้อยละของผู้ใช้บริการที่เข้าร่วมกิจกรรมส่งเสริมการรู้สารสนเทศและการเรียนรู้ตลอดชีวิต</t>
  </si>
  <si>
    <t>5.1.4 ร้อยละที่เพิ่มขึ้นของผู้ใช้บริการทรัพยากรอิเล็กทรอนิคส์</t>
  </si>
  <si>
    <t>5.1.5 จำนวนสื่อการเรียนการสอนที่พัฒนาและสอดคล้องกับโครงสร้างรายวิชาและแผนการสอน (มคอ.3)</t>
  </si>
  <si>
    <t>5.2.1 ระดับความพึงพอใจของผู้ใช้บริการต่อการต่อการให้บริการของสำนักวิทยบริการ</t>
  </si>
  <si>
    <t xml:space="preserve">  -  ผลรวมระดับความพึงพอใจของผู้ใช้บริการต่อการให้บริการของห้องสมุดทุกครั้งที่ประเมิน</t>
  </si>
  <si>
    <t xml:space="preserve">  -  จำนวนครั้งของการประเมินทั้งหมดในปีที่ประเมิน</t>
  </si>
  <si>
    <t xml:space="preserve">  - จำนวนนักศึกษาเข้าร่วมกิจกรรมทั้งหมด     </t>
  </si>
  <si>
    <t xml:space="preserve"> - จำนวนนักศึกษาตามที่กำหนดในเป้าหมาย</t>
  </si>
  <si>
    <t xml:space="preserve"> - ผลต่างของจำนวนผู้ใช้บริการทรัพยากรอิเล็กทรอนิกส์ในปีปัจจุบันกับปีที่ผ่านมา </t>
  </si>
  <si>
    <t xml:space="preserve"> - จำนวนผู้ใช้บริการทรัพยากรอิเล็กทรอนิกส์ในปีที่ผ่านมา</t>
  </si>
  <si>
    <t xml:space="preserve"> - ผลรวมระดับความพึงพอใจของผู้ใช้บริการต่อการให้บริการของห้องสมุดทุกครั้งที่ประเมิน</t>
  </si>
  <si>
    <t xml:space="preserve"> - จำนวนครั้งของการประเมินทั้งหมดในปีที่ประเมิน</t>
  </si>
  <si>
    <t>ผู้รับผิดชอบกรองผลการดำเนินงานลงในช่องว่างสีเหลืองเท่านั้น</t>
  </si>
  <si>
    <t>ระบุการดำเนินงานเป็น 1 ถ้ามีการดำเนินงาน  หากไม่มีการดำเนินงานให้ระบุเป็น 0 หรือว่างก็ได้</t>
  </si>
  <si>
    <t xml:space="preserve">            1.  ผู้รับผิดชอบกรองผลการดำเนินงานลงในช่องว่างสีเหลืองเท่านั้น</t>
  </si>
  <si>
    <t xml:space="preserve">            2.  ระบุการดำเนินงานเป็น 1 ถ้ามีการดำเนินงาน  หากไม่มีการดำเนินงานให้ระบุเป็น 0 หรือว่างก็ได้</t>
  </si>
  <si>
    <t>สำนัก........................................</t>
  </si>
  <si>
    <t xml:space="preserve">องค์ประกอบที่ 5 การดำเนินงานตามภารกิจของหน่วยงาน </t>
  </si>
  <si>
    <t xml:space="preserve">         </t>
  </si>
  <si>
    <t xml:space="preserve">รวมตัวบ่งชี้ สกอ. </t>
  </si>
  <si>
    <t xml:space="preserve">รวมทุกตัวบ่งชี้ </t>
  </si>
  <si>
    <t>รวมตัวบ่งชี้ตามภารกิจของหน่วยงาน</t>
  </si>
  <si>
    <t>องค์ประกอบที่ 1 ปรัชญา ปณิธาน วัตถุประสงค์ และแผนดำเนินการ</t>
  </si>
  <si>
    <t>รวมตัวบ่งชี้ สกอ.</t>
  </si>
  <si>
    <t>แบบรายงานผลการดำเนินงานประกันคุณภาพการศึกษาภายใน สำนักงานอธิการบดี ปีการศึกษา 2557</t>
  </si>
  <si>
    <r>
      <t>3.      มีสวัสดิการเสริมสร้างสุขภาพที่ดี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</si>
  <si>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มีระบบการติดตามให้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</si>
  <si>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และดูแลควบคุมให้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</si>
  <si>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t>ผลการประเมิน (คะแนน)</t>
  </si>
  <si>
    <t xml:space="preserve">1. กระบวนการพัฒนาแผน </t>
  </si>
  <si>
    <t>2. ระบบพัฒนาบุคลากร</t>
  </si>
  <si>
    <t>4.  การพัฒนาหน่วยงานสู่หน่วยงานเรียนรู้</t>
  </si>
  <si>
    <t>5. ระบบบริหารความเสี่ยง</t>
  </si>
  <si>
    <t>6 ระบบและกลไกการเงินและงบประมาณ</t>
  </si>
  <si>
    <t>7. ระบบและกลไกการประกันคุณภาพภายใน</t>
  </si>
  <si>
    <t>8. กระบวนการประเมินความพึงพอใจของผู้รับบริการต่อการให้บริการของสำนัก/หน่วยงานเทียบเท่า</t>
  </si>
  <si>
    <t>2. มีการดำเนินงานตามแผนที่กำหนด</t>
  </si>
  <si>
    <r>
      <t>4.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</si>
  <si>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 xml:space="preserve"> -</t>
  </si>
  <si>
    <t>2. มีการดำเนินงานตามแผนที่กำหนด</t>
  </si>
  <si>
    <t>3. มีการประเมินผลการดำเนินงานตามแผนและรายงานผลต่อที่ประชุมคณะกรรมการประจำสำนักงานอธิการบดี</t>
  </si>
  <si>
    <t>4. มีการประเมินความพึงพอใจของผู้ใช้บริการสาธารณูปโภคและรักษาความปลอดภัยของอาคาร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</si>
  <si>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5. มีการนำข้อเสนอแนะจากข้อ 3 และ 4 มาปรับปรุงการดำเนินงานหรือปรับปรุงแผนการปฏิบัติงาน</t>
  </si>
  <si>
    <t>1. ทุกหน่วยงานมีการกำหนดขั้นตอนหรือกระบวนการบริการที่จะพัฒนา</t>
  </si>
  <si>
    <t>2. ทุกหน่วยงานมีการกำหนดแผนการดำเนินงาน</t>
  </si>
  <si>
    <t>4. ทุกหน่วยงานมีการเผยแพร่ผลการดำเนินงานผ่านสื่อต่างๆอย่างน้อย 2 ช่องทาง</t>
  </si>
  <si>
    <t>5. ทุกหน่วยงานมีการรายงานผลการดำเนินงานต่อที่ประชุมคณะกรรมการประจำสำนักงานอธิการบดี</t>
  </si>
  <si>
    <r>
      <t>1. 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</si>
  <si>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</si>
  <si>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</si>
  <si>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</si>
  <si>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</si>
  <si>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</si>
  <si>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2.  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</si>
  <si>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</si>
  <si>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</si>
  <si>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</si>
  <si>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</si>
  <si>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r>
      <t>1. 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</si>
  <si>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</si>
  <si>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t>4. 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</si>
  <si>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r>
      <t>1. 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</si>
  <si>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t>6.  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</si>
  <si>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3. มีการแบ่งปันและแลกเปลี่ยนเรียนรู้จากความรู้ ทักษะของผู้มีประสบการณ์ตรง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</si>
  <si>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องค์ประกอบที่ 1 การบริหารของสำนัก/หน่วยงานเทียบเท่าเพื่อการกำกับติดตามผลลัพธ์ตามพันธกิจ กลุ่มสถาบัน และเอกลักษณ์ของหน่วยงาน</t>
  </si>
  <si>
    <t>องค์ประกอบ 2 การพัฒนาตามบทบาท/พันธกิจของหน่วยงาน</t>
  </si>
  <si>
    <t>รวมตัวบ่งชี้การพัฒนาตามบทบาท/พันธกิจของหน่วยงาน</t>
  </si>
  <si>
    <t>1. มีการพัฒนาขั้นตอนการปฏิบัติงานหรือการให้บริการของหน่วยงาน</t>
  </si>
  <si>
    <t>3. มีหน่วยงานอย่างน้อยร้อยละ 80 ของสำนักงานอธิการดี มีการดำเนินงานตามแผนที่กำหนด</t>
  </si>
  <si>
    <t>1. ระบบการให้บริการสาธารณูปโภคและรักษาความปลอดภัยของอาคาร อย่างน้อยในเรื่องประปา ไฟฟ้า ระบบกำจัดของเสีย การจัดการขยะ และอุปกรณ์ป้องกันอัคคีภัยในบริเวณต่างๆ โดยให้เป็นไปตามกฎหมายที่เกี่ยวข้อง</t>
  </si>
  <si>
    <t>1. มีการจัดทำแผนการให้บริการสาธารณูปโภคและรักษาความปลอดภัยของอาคารสำนักงานอธิการบดี</t>
  </si>
  <si>
    <t xml:space="preserve"> - </t>
  </si>
  <si>
    <t>1 ระดับความสำเร็จในการพัฒนาระบบสารสนเทศเพื่อการบริหารและตัดสินใจ สำนักคอมพิวเตอร์และเครือข่าย</t>
  </si>
  <si>
    <t>1. จัดทำแผนพัฒนาระบบสารสนเทศเพื่อการบริหารและตัดสินใจ</t>
  </si>
  <si>
    <t>2. พัฒนาระบบสารสนเทศเพื่อการบริหารและตัดสินใจตามแผนที่กำหนด</t>
  </si>
  <si>
    <t>3. ติดตามผลการดำเนินงานตามแผน</t>
  </si>
  <si>
    <t>4. สรุปผลและรายงานนำเสนอผู้บริหาร</t>
  </si>
  <si>
    <t>2 ระดับความสำเร็จของการบริการวิชาการ</t>
  </si>
  <si>
    <t>1. มีการกำหนดประเด็นและกลุ่มเป้าหมายการบริการวิชาการที่สอดคล้องกับแผนปฏิบัติงานประจำปี</t>
  </si>
  <si>
    <t>2. มีการดำเนินงานตามแผนที่กำหนดในข้อ 1</t>
  </si>
  <si>
    <t>3.  มีการติดตามรายงานความคืบหน้าการดำเนินงานบริการวิชาการ</t>
  </si>
  <si>
    <t>3 ระดับความสำเร็จของบริหารจัดการการให้บริการเครือข่ายไร้สาย</t>
  </si>
  <si>
    <t>4 ระดับความสำเร็จการให้บริการซ่อมบำรุงคอมพิวเตอร์และอุปกรณ์ต่อพ่วง</t>
  </si>
  <si>
    <t>5 ร้อยละของบุคลากรที่มีความสุขในการปฏิบัติงาน</t>
  </si>
  <si>
    <t>6 ระดับความสำเร็จของการบริหารงานพัสดุ</t>
  </si>
  <si>
    <t>1 ระดับความสำเร็จของการรักษาความปลอดภัยของระบบเครือข่ายมหาวิทยาลัย (Security)</t>
  </si>
  <si>
    <t>2 มีระบบการประเมินความพึงพอใจของผู้ใช้ระบบเครือข่าย</t>
  </si>
  <si>
    <t>3 มีระบบการประเมินความพึงพอใจของผู้ใช้ฐานข้อมูลกลางของมหาวิทยาลัย</t>
  </si>
  <si>
    <t>4 มีระบบการประเมินความพึงพอใจการพัฒนาระบบสื่อสารองค์กร ผ่าน Mobile Application</t>
  </si>
  <si>
    <t>1.   มีแผนการดำเนินการประเมินความพึงพอใจของผู้ใช้บริการ</t>
  </si>
  <si>
    <t xml:space="preserve">5.ระดับความสำเร็จในการพัฒนาระบบคลังข้อมูล มหาวิทยาลัย </t>
  </si>
  <si>
    <t>1. มีระบบการประเมินความพึงพอใจของผู้ใช้บริการสำนักบริหารทรัพย์สิน ฯ</t>
  </si>
  <si>
    <t>1. มีแผนการดำเนินการการบริหารจัดการระบบงบประมาณของสำนัก</t>
  </si>
  <si>
    <t>4. มีการรายงานผลการดำเนินงานต่อที่ประชุมสำนักฯ เพื่อให้ข้อเสนอแนะ</t>
  </si>
  <si>
    <t>5 มีการนำข้อเสนอแนะมาปรับปรุงการดำเนินงาน</t>
  </si>
  <si>
    <t>2. ร้อยละของรายได้ที่เป็นไปตามแผนที่กำหนด</t>
  </si>
  <si>
    <t>1. มีแผนการติดตามการหารายได้</t>
  </si>
  <si>
    <t>3. มีการประเมินผลการดำเนินการของสำนัก อย่างน้อย 1 ครั้ง/ปี</t>
  </si>
  <si>
    <t>3. วิเคราะห์จุดคุ้มทุน</t>
  </si>
  <si>
    <t>1. มีแผนการวิเคราะห์จุดคุ้มทุนของหน่วยธุรกิจที่กำหนด</t>
  </si>
  <si>
    <t>4. ระดับความสำเร็จการดำเนินการกิจกรรม/โครงการ ตามแผนปฏิบัติการประจำปี</t>
  </si>
  <si>
    <t>1. มีแผนการติดตามดำเนินการกิจกรรม/โครงการ ตามแผนปฏิบัติการ ประจำปี</t>
  </si>
  <si>
    <t>3. มีการประเมินผลการดำเนินการของสำนัก อย่างน้อย 2 ครั้ง/ปี</t>
  </si>
  <si>
    <t>5. ระบบการรับนักศึกษาเข้าหอพักนักศึกษา</t>
  </si>
  <si>
    <t>1. มีแผนการรับนักศึกษาเข้าหอพักนักศึกษา</t>
  </si>
  <si>
    <t>3. มีการประเมินผลการดำเนินการของฝ่ายหอพักนักศึกษา อย่างน้อย 1 ครั้ง/ปี</t>
  </si>
  <si>
    <t>1. มีระบบการประเมินความพึงพอใจของผู้ใช้บริการโรงอาหารกลางของมหาวิทยาลัย</t>
  </si>
  <si>
    <t>1. มีแผนการดำเนินการประเมินความพึงพอใจผู้ใช้บริการโรงอาหารกลางของมหาวิทยาลัย</t>
  </si>
  <si>
    <t>3. มีการประเมินผลการดำเนินการประเมินความพึงพอใจผู้ใช้บริการโรงอาหารกลาง อย่างน้อย 1 ครั้ง/ปี</t>
  </si>
  <si>
    <t>4. มีการรายงานผลการดำเนินงานต่อที่ประชุมคณะกรรมการประจำสำนัก เพื่อให้ข้อเสนอแนะ</t>
  </si>
  <si>
    <t>3. มีการประเมินผลการดำเนินการการบริหารจัดการระบบงบประมาณของสำนัก อย่างน้อย 2 ครั้ง/ปี</t>
  </si>
  <si>
    <t xml:space="preserve">1.  มีการจัดทำแผนกลยุทธ์ที่สอดคล้องกับนโยบายของคณะกรรมการประจำสำนักโดยการมีส่วนร่วมของบุคลากรในสำนัก และได้รับความเห็นชอบจากคณะกรรมการบริหาร หรือคณะกรรมการประจำสำนักโดยเป็นแผนที่เชื่อมโยงกับปรัชญาหรือปณิธาน ตลอดจนสอดคล้องกับแผนกลยุทธ์มหาวิทยาลัยอุบลราชธานี ระยะ 5 ปี (พ.ศ. 2555-2559) </t>
  </si>
  <si>
    <t>2.  มีการถ่ายทอดแผนกลยุทธ์ระดับสำนักไปสู่ทุกหน่วยงานภายใน</t>
  </si>
  <si>
    <t>3.  มีกระบวนการแปลงแผนกลยุทธ์เป็นแผนปฏิบัติงานประจำปีครบทุกพันธกิจของสำนัก</t>
  </si>
  <si>
    <t>4.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</si>
  <si>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5. มีการดำเนินการตามแผนปฏิบัติงานประจำปีครบทุกพันธกิจ</t>
  </si>
  <si>
    <r>
      <t>6.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i/>
        <u/>
        <sz val="14"/>
        <rFont val="TH SarabunPSK"/>
        <family val="2"/>
      </rPr>
      <t>คณะกรรมการของสำนัก*</t>
    </r>
  </si>
  <si>
    <r>
      <t>7.  มีการประเมินผลการดำเนินงานตามตัวบ่งชี้ของแผนกลยุทธ์อย่างน้อยปีละ 1 ครั้ง และรายงานผลต่อ</t>
    </r>
    <r>
      <rPr>
        <i/>
        <u/>
        <sz val="14"/>
        <rFont val="TH SarabunPSK"/>
        <family val="2"/>
      </rPr>
      <t>คณะกรรมการของสำนัก*</t>
    </r>
  </si>
  <si>
    <r>
      <t>8. มีการนำผลการพิจารณาข้อคิดเห็นและข้อเสนอแนะของ</t>
    </r>
    <r>
      <rPr>
        <i/>
        <u/>
        <sz val="14"/>
        <rFont val="TH SarabunPSK"/>
        <family val="2"/>
      </rPr>
      <t>คณะกรรมการของสำนัก</t>
    </r>
    <r>
      <rPr>
        <i/>
        <sz val="14"/>
        <rFont val="TH SarabunPSK"/>
        <family val="2"/>
      </rPr>
      <t xml:space="preserve">* 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</si>
  <si>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t>3. ภาวะผู้นำ</t>
  </si>
  <si>
    <r>
      <t>1. 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ปฏิบัติหน้าที่ตามที่กฎหมายกำหนดครบถ้วนและมีการประเมินตนเองตามหลักเกณฑ์ที่กำหนดล่วงหน้า</t>
    </r>
  </si>
  <si>
    <r>
      <t xml:space="preserve">7.  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 xml:space="preserve">นำผลการประเมินตนเองจากข้อ 1 ไปปรับปรุงการบริหารงานอย่างเป็นรูปธรรม  </t>
    </r>
  </si>
  <si>
    <r>
      <t>5.มีการติดตาม และประเมินผลการดำเนินงานตามแผนบริหารความเสี่ยง และรายงานต่อ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เพื่อพิจารณา อย่างน้อยปีละ 2 ครั้ง</t>
    </r>
  </si>
  <si>
    <r>
      <t>6.มีการนำผลการประเมิน และข้อเสนอแนะจาก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</si>
  <si>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t>2. มีหลักเกณฑ์การจัดสรร และการวางแผนการใช้เงินอยางมีประสิทธิภาพ โปร่งใส ตรวจสอบได้</t>
  </si>
  <si>
    <t>3. มีการจัดทำงบประมาณประจำปีที่สอดคล้องกับแผนกลยุทธ์ของสำนัก</t>
  </si>
  <si>
    <t>4. มีการนำข้อมูลทางการเงินไปใช้ในการวิเคราะห์ค่าใช้จ่ายและวิเคราะห์สถานะทางการเงินและความมั่นคงทางการเงินของสำนัก</t>
  </si>
  <si>
    <t>5. มีการจัดทำรายงานทางการเงินอย่างเป็นระบบและรายงานต่อคณะกรรมการของสำนัก อย่างน้อยปีละ 2 ครั้ง</t>
  </si>
  <si>
    <t>1. 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</si>
  <si>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>2.  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คณะกรรมการของสำนักและมหาวิทยาลัยตามกำหนดเวลา และ 3) การนำผลการประกันคุณภาพการศึกษาจัดทำแผนการพัฒนาคุณภาพการและปรับปรุงการทำงานของสำนัก</t>
  </si>
  <si>
    <t>3. มีระบบสารสนเทศที่ให้ข้อมูลสนับสนุนการประกันคุณภาพภายใน</t>
  </si>
  <si>
    <t>4. มีส่วนร่วมของผู้มีส่วนได้ส่วนเสียในการประกันคุณภาพตามพันธกิจของสำนัก</t>
  </si>
  <si>
    <t>5. 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</si>
  <si>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1. มีการกำหนดผู้รับผิดชอบและมีแผนในการดำเนินการประเมินความพึงพอใจต่อการให้บริการของสำนัก โดยผู้มีส่วนได้ส่วนเสีย โดยเฉพาะผู้รับบริการตามพันธกิจของสำนัก</t>
  </si>
  <si>
    <t xml:space="preserve">3. มีการประเมินความพึงพอใจต่อการให้บริการของสำนัก อย่างน้อย 2 ครั้ง/ปี และมีผลการประเมินความพึงพอใจในครั้งสุดท้ายเฉลี่ย ไม่น้อยกว่า 3.51 จากคะแนนเต็ม 5.00  </t>
  </si>
  <si>
    <t>5. มีการนำข้อเสนอแนะจากผลการประเมินความพึงพอใจจากข้อ 3 และ/หรือ 4 มาจัดทำแผนปรับปรุงการดำเนินงาน</t>
  </si>
  <si>
    <t>9 สนับสนุนการดำเนินงานตามภารกิจของหน่วยงาน</t>
  </si>
  <si>
    <t>10 สนับสนุนการดำเนินงานตามภารกิจของมหาวิทยาลัย</t>
  </si>
  <si>
    <t>10. ตัวบ่งชี้สนับสนุนการดำเนินงานตามภารกิจของมหาวิทยาลัย</t>
  </si>
  <si>
    <t>9 สนับสนุนตามภารกิจของสำนัก</t>
  </si>
  <si>
    <t>10 สนับสนุนตามภารกิจของมหาวิทยาลัย</t>
  </si>
  <si>
    <t>3. ร้อยละของผู้ใช้บริการแต่ละประเภทที่เข้าใช้บริการต่อเดือน</t>
  </si>
  <si>
    <t>4. จำนวนการเข้าชมฐานข้อมูลท้องถิ่น</t>
  </si>
  <si>
    <t>2. มีระบบการประเมินความพึงพอใจของผู้ใช้บริการหอพักนักศึกษาของมหาวิทยาลัย</t>
  </si>
  <si>
    <t>1. มีแผนการดำเนินการประเมินความพึงพอใจผู้ใช้บริการหอพักของมหาวิทยาลัย</t>
  </si>
  <si>
    <t>3. มีการประเมินผลการดำเนินการประเมินความพึงพอใจผู้ใช้บริการหอพัก อย่างน้อย 2 ครั้ง/ปี</t>
  </si>
  <si>
    <t>3. ระดับความสำเร็จในการจัดหาผู้ประกอบการ</t>
  </si>
  <si>
    <t>1. มีแผนการดำเนินการจัดหาผู้ประกอบการ</t>
  </si>
  <si>
    <t>3. มีการประเมินผลการดำเนินการประเมินความพึงพอใจของผู้ประกอบการ อย่างน้อย 1 ครั้ง/ปี</t>
  </si>
  <si>
    <t>4. ระดับความสำเร็จของการประกันคุณภาพการศึกษาภายใน</t>
  </si>
  <si>
    <t>1. มีแผนการดำเนินการประกันคุณภาพการศึกษาภายใน</t>
  </si>
  <si>
    <t>5. ระดับความสำเร็จในการจัดเก็บค่าสาธารณูปโภคของผู้ประกอบการ</t>
  </si>
  <si>
    <t>1. มีแผนการดำเนินการจัดเก็บค่าสาธารณูปโภคของผู้ประกอบการ</t>
  </si>
  <si>
    <t>3. มีการประเมินความพึงพอใจของผู้ประกอบการ อย่างน้อย 1 ครั้ง/ปี</t>
  </si>
  <si>
    <t>ค่าเป้าหมาย</t>
  </si>
  <si>
    <t>ผลการดำเนินงาน</t>
  </si>
  <si>
    <t>1. ร้อยละความสำเร็จในการจัดหาทรัพยากรสารสนเทศตามผลสำรวจความต้องการของผู้ใช้บริการ</t>
  </si>
  <si>
    <t>2.ร้อยละในการผลิตสื่อตามผลสำรวจและความต้องการของผู้ใช้บริการ</t>
  </si>
  <si>
    <t>5. ผลการดำเนินงานตามแผนกลยุทธ์ สำนักวิทยบริการ</t>
  </si>
  <si>
    <t>1. ร้อยละของทรัพยากรสารสนเทศที่สนับสนุนตาม มคอ.3 ของรายวิชาการที่เปิดสอนในแต่ละปีการศึกษา</t>
  </si>
  <si>
    <t>2. จำนวนเรื่องในการผลิตสื่อที่สอดคล้องกับการเรียนการสอน</t>
  </si>
  <si>
    <t>3.ร้อยละของนักศึกษาที่เข้าเรียนรู้สื่อส่งเสริมการรู้สารสนเทศ ไม่น้อยกว่าร้อยละ 30 และมีความรู้ความเข้าใจ</t>
  </si>
  <si>
    <t xml:space="preserve">4. จำนวนเรื่องข้อมูลท้องถิ่นที่มีการเผยแพร่ (ด้านบุคคล/สถานที่/ศิลปะและวัฒนธรรม </t>
  </si>
  <si>
    <t>5. การวิเคราะห์การลดต้นทุนต่อหน่วย</t>
  </si>
  <si>
    <t>ตารางสรุปผลการดำเนินงานประกันคุณภาพการศึกษาภายใน ระดับสำนัก/หน่วยงานเทียบเท่า ปีงบประมาณ พ.ศ. 2559</t>
  </si>
  <si>
    <t>2.มีการดำเนินงานตามแผนที่กำหนด</t>
  </si>
  <si>
    <t>ตารางสรุปผลการดำเนินงานประกันคุณภาพการศึกษาภายใน ระดับสำนัก/หน่วยงานเทียบเท่า ปีงบประมาณ พ.ศ. 2560</t>
  </si>
  <si>
    <t>1.  มีการจัดทำแผนกลยุทธ์ที่สอดคล้องกับวิสัยทัศน์ พันธกิจของหน่วยงาน และแผนกลยุทธ์มหาวิทยาลัยอุบลราชธานี ระยะ 5 ปี (พ.ศ. 2560-2564) โดยการมีส่วนร่วมของบุคลากรในหน่วยงาน ผู้มีส่วนได้ส่วนเสีย และพัฒนาไปสู่แผนปฏิบัติการประจำปีตามกรอบเวลา พร้อมทั้งกำหนดตัวบ่งชี้และค่าเป้าหมายการดำเนินงาน และนำเสนอคณะกรรมการของสำนัก เพื่อพิจารณาอนุมัติ</t>
  </si>
  <si>
    <t>2. มีการถ่ายทอดแผนกลยุทธ์ระดับสำนักไปสู่ทุกหน่วยงานภายใน</t>
  </si>
  <si>
    <t>3. มีกระบวนการแปลงแผนกลยุทธ์เป็นแผนปฏิบัติงานประจำปีครบทุกพันธกิจและกำหนดตัวบ่งชี้และค่าเป้าหมายเพื่อวัดความสำเร็จของแผนปฏิบัติการประจำปี</t>
  </si>
  <si>
    <t>4. มีการดำเนินการตามแผนปฏิบัติงานประจำปีครบทุกพันธกิจ</t>
  </si>
  <si>
    <t>6. มีการประเมินผลการดำเนินงานตามตัวบ่งชี้ของแผนกลยุทธ์อย่างน้อยปีละ 1 ครั้ง และรายงานผลต่อคณะกรรมการของสำนัก*</t>
  </si>
  <si>
    <t>7. มีการนำผลการพิจารณาข้อคิดเห็นและข้อเสนอแนะของคณะกรรมการของสำนัก* ไปปรับปรุงแผนปฏิบัติการประจำปีหรือแผนกลยุทธ์</t>
  </si>
  <si>
    <t>2. คณะกรรมการประจำสำนัก หรือคณะกรรมการบริหารสำนัก* มีการประเมินตามหลักเกณฑ์ที่กำหนดล่วงหน้า และนำผลการประเมินไปปรับปรุงการบริหารงานอย่างเป็นรูปธรรม</t>
  </si>
  <si>
    <t>3.ผู้บริหาร มีวิสัยทัศน์ กำหนดทิศทางการดำเนินงานและสามารถถ่ายทอดไปยังบุคลากรทุกระดับ มีความสามารถในการวางแผนกลยุทธ์ มีการนำข้อมูลสารสนเทศเป็นฐานในการปฏิบัติงานและพัฒนาหน่วยงาน</t>
  </si>
  <si>
    <t>4.ผู้บริหาร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หน่วยงานไปยังบุคลากรในสังกัด</t>
  </si>
  <si>
    <t>6. ผู้บริหารบริหารงานด้วยหลักธรรมาภิบาลโดยคำนึงถึงประโยชน์ของสำนักและผู้มีส่วนได้ส่วนเสีย</t>
  </si>
  <si>
    <t>1.มีการกำหนดประเด็นความรู้และเป้าหมายของการจัดการความรู้ที่สอดคล้องกับแผนกลยุทธ์ของหน่วยงาน</t>
  </si>
  <si>
    <t>2.กำหนดบุคลากรกลุ่มเป้าหมายที่จะพัฒนาความรู้และทักษะที่สอดคล้องกับพันธกิจของสำนักอย่างชัดเจนตามประเด็นความรู้ที่กำหนดในข้อ 1</t>
  </si>
  <si>
    <t>3.มีการแบ่งปันและแลกเปลี่ยนเรียนรู้จากความรู้ ทักษะของผู้มีประสบการณ์ตรง (Tacit Knowledge) 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</si>
  <si>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 (Explicit Knowledge)</t>
  </si>
  <si>
    <t>5.มีการนำความรู้ที่ได้จากการจัดการความรู้ในปีงบประมาณปัจจุบนหรือปีงบประมาณที่ผ่านมา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</si>
  <si>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1.มีการแต่งตั้งคณะกรรมการหรือคณะทำงานบริหารความเสี่ยง โดยมีผู้บริหารและตัวแทนบุคลากรร่วมเป็นคณะกรรมการหรือคณะทำงาน</t>
  </si>
  <si>
    <t>2.มีการวิเคราะห์และระบุความเสี่ยง และปัจจัยที่ก่อให้เกิดความเสี่ยงอย่างน้อย 3 ด้าน ตามบริบทของหน่วยงาน</t>
  </si>
  <si>
    <t>4.มีการติดตาม และประเมินผลการดำเนินงานตามแผนบริหารความเสี่ยง และรายงานต่อคณะกรรมการของสำนัก*เพื่อพิจารณา อย่างน้อยปีละ 2 ครั้ง</t>
  </si>
  <si>
    <t>5.มีการนำผลการประเมิน และข้อเสนอแนะจากคณะกรรมการของสำนัก*ไปใช้ในการปรับแผนหรือวิเคราะห์ความเสี่ยงในรอบปีงบประมาณถัดไป</t>
  </si>
  <si>
    <t>6.มีผลการประเมินการจัดการความเสี่ยงของปีงบประมาณที่ผ่านมาหรือปีงบประมาณปัจจุบันและมีระดับความเสี่ยงลดลง</t>
  </si>
  <si>
    <t>1.มีการวางแผนการใช้จ่ายเงินอย่างมีประสิทธิภาพ โปร่งใส และตรวจสอบได้</t>
  </si>
  <si>
    <t>2.มีงบประมาณประจำปีที่สอดคล้องกับแผนปฏิบัติการในแต่ละพันธกิจของหน่วยงาน การพัฒนาหน่วยงานและบุคลากร</t>
  </si>
  <si>
    <t>3.มีการจัดทำรายงานการใช้จ่ายเงินอย่างเป็นระบบ และรายงานต่อคณะกรรมการของสำนัก อย่างน้อยปีละ 1 ครั้ง</t>
  </si>
  <si>
    <t>4.มีการตรวจสอบ และติดตามการใช้เงินให้เป็นไปตามระเบียบและกฎเกณฑ์ที่กำหนด</t>
  </si>
  <si>
    <t>5.การติดตามผลการใช้เงินให้เป็นไปตามเป้าหมาย และนำข้อมูลจากรายงานการใช้จ่ายเงินไปใช้ในการวางแผนและการตัดสินใจ</t>
  </si>
  <si>
    <t>6.มีการวิเคราะห์ต้นทุนต่อหน่วยเพื่อวิเคราะห์ความคุ้มค่าของการบริหารงาน</t>
  </si>
  <si>
    <t>1.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</si>
  <si>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 xml:space="preserve">2.มีการดำเนินงานด้านการประกันคุณภาพภายในที่ครบถ้วน ประกอบด้วย </t>
  </si>
  <si>
    <t xml:space="preserve">1) การควบคุม การตรวจสอบ และการประเมินคุณภาพ </t>
  </si>
  <si>
    <t xml:space="preserve">2) การจัดทำรายงานการประเมินตนเอง (SAR) เสนอต่อคณะกรรมการของสำนักตามกำหนดเวลา และ </t>
  </si>
  <si>
    <t>3) การนำผลการประเมินคุณภาพภายใน จัดทำแผนพัฒนา/ปรับปรุงคุณภาพการทำงานของหน่วยงาน</t>
  </si>
  <si>
    <t>3.มีระบบสารสนเทศที่ให้ข้อมูลสนับสนุนการประกันคุณภาพภายใน</t>
  </si>
  <si>
    <t>4.มีส่วนร่วมของผู้มีส่วนได้ส่วนเสียในการประกันคุณภาพตามพันธกิจของสำนัก</t>
  </si>
  <si>
    <t>5.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</si>
  <si>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1.8 กระบวนการประเมินความพึงพอใจของผู้รับบริการต่อการให้บริการของสำนัก/หน่วยงานเทียบเท่า</t>
  </si>
  <si>
    <t xml:space="preserve">1.มีการจัดทำแผนประเมินความพึงพอใจต่อการให้บริการของหน่วยงาน โดยผู้มีส่วนได้ส่วนเสีย </t>
  </si>
  <si>
    <t xml:space="preserve">3.มีการติดตาม และประเมินความพึงพอใจต่อการให้บริการของสำนัก อย่างน้อย 2 ครั้ง/ปี และมีผลการประเมินความพึงพอใจในครั้งสุดท้ายเฉลี่ย ไม่น้อยกว่า 3.51 จากคะแนนเต็ม 5.00  </t>
  </si>
  <si>
    <t>4.มีการรายงานผลการประเมินความพึงพอใจต่อที่ประชุมคณะกรรมการของสำนักเพื่อให้ข้อเสนอแนะ</t>
  </si>
  <si>
    <t>5.มีการนำผลประเมินความพึงพอใจ หรือข้อเสนอแนะจากผลการประเมินความพึงพอใจ มาจัดทำแผนปรับปรุงการให้บริการของหน่วยงาน</t>
  </si>
  <si>
    <t>2.1. การพัฒนาขั้นตอนการปฏิบัติงานหรือการให้บริการของหน่วยงาน</t>
  </si>
  <si>
    <t>2.2 ระบบการให้บริการสาธารณูปโภคและรักษาความปลอดภัยของอาคาร อย่างน้อยในเรื่องประปา ไฟฟ้า ระบบกำจัดของเสีย การจัดการขยะ และอุปกรณ์ป้องกันอัคคีภัยในบริเวณต่างๆ โดยให้เป็นไปตามกฎหมายที่เกี่ยวข้อง</t>
  </si>
  <si>
    <t>1. จัดทำแผนพัฒนาระบบสารสนเทศเพื่อการบริหารและตัดสินใจ</t>
  </si>
  <si>
    <t>2. พัฒนาระบบสารสนเทศเพื่อการบริหารและตัดสินใจตามแผนที่กำหนด</t>
  </si>
  <si>
    <t>3. ติดตามผลการดำเนินงานตามแผน</t>
  </si>
  <si>
    <t>4. สรุปผลและรายงานนำเสนอผู้บริหาร</t>
  </si>
  <si>
    <t>5. นำผลการดำเนินงานและข้อเสนอแนะของผู้เกี่ยวข้องไปปรับปรุงการดำเนินงาน</t>
  </si>
  <si>
    <t xml:space="preserve">2.1 ระดับความสำเร็จในการพัฒนาระบบสารสนเทศเพื่อการบริหารและตัดสินใจ สำนักคอมพิวเตอร์และเครือข่าย </t>
  </si>
  <si>
    <t xml:space="preserve">2.2 มีระบบการประเมินความพึงพอใจของผู้ใช้ห้องปฏิบัติการคอมพิวเตอร์ </t>
  </si>
  <si>
    <t>1. มีแผนการดำเนินการประเมินความพึงพอใจของผู้ใช้บริการห้องปฏิบัติการคอมพิวเตอร์</t>
  </si>
  <si>
    <t>3. มีการประเมินความพึงพอใจของผู้ใช้บริการ ผลการประเมินไม่น้อยกว่า 3.51 จากคะแนนเต็ม 5</t>
  </si>
  <si>
    <t>4. จัดทำรายงานเสนอต่อผู้บริหาร</t>
  </si>
  <si>
    <t>5. มีการนำผลการประเมินความพึงพอใจและข้อเสนอแนะไปปรับปรุงการดำเนินงาน</t>
  </si>
  <si>
    <t>2.3 ระดับความสำเร็จการให้บริการซ่อมบำรุงคอมพิวเตอร์และอุปกรณ์ต่อพ่วง</t>
  </si>
  <si>
    <t>1. มีแผนปฏิบัติงานการให้บริการซ่อมบำรุงคอมพิวเตอร์และอุปกรณ์ต่อพ่วง</t>
  </si>
  <si>
    <t>2. มีการดำเนินงานตามแผนปฏิบัติงานการให้บริการซ่อมบำรุงและอุปกรณ์ต่อพ่วง</t>
  </si>
  <si>
    <t>3. มีการประเมินความพึงพอใจของผู้รับบริการ อย่างน้อย 2 ครั้ง/ปี ผลการประเมินไม่น้อยกว่า 3.51 จากคะแนนเต็ม 5</t>
  </si>
  <si>
    <t>2.4 ระดับความสำเร็จของการรักษาความปลอดภัยของระบบเครือข่ายมหาวิทยาลัย (Security)</t>
  </si>
  <si>
    <t>2. มีเครื่องมือสำหรับป้องกันและรักษาความปลอดภัยระบบเครือข่าย</t>
  </si>
  <si>
    <t>3. ติดตามเฝ้าระวังการใช้งานระบบเครือข่าย</t>
  </si>
  <si>
    <t>4. ปรับปรุง หรือกำหนดค่าความปลอดภัยระบบเครือข่าย</t>
  </si>
  <si>
    <t>1 มีแผนปฏิบัติงานการพัฒนาเครือข่ายบรรจุในแผนปฏิบัติงานประจำปี</t>
  </si>
  <si>
    <t xml:space="preserve">2.5 มีระบบการประเมินความพึงพอใจของผู้ใช้ฐานข้อมูลกลางของมหาวิทยาลัย </t>
  </si>
  <si>
    <t xml:space="preserve">2.6 มีระบบการประเมินความพึงพอใจของผู้ใช้งานระบบสื่อสารองค์กร Mobile Application </t>
  </si>
  <si>
    <t>1. มีแผนการดำเนินการประเมินความพึงพอใจของผู้ใช้บริการ</t>
  </si>
  <si>
    <t>3. มีการประเมินความพึงพอใจผู้ใช้งานระบบสื่อสารองค์กร Mobile Application อย่างน้อย 2 ครั้ง/ปี ผลการประเมินไม่น้อยกว่า 3.51 จากคะแนนเต็ม 5</t>
  </si>
  <si>
    <t>4. มีการรายงานผลการดำเนินงานต่อคณะกรรมการประจำสำนักเพื่อให้ข้อเสนอแนะ</t>
  </si>
  <si>
    <t>2.7 ระดับความสำเร็จของการบริการวิชาการ</t>
  </si>
  <si>
    <t>2. มีการดำเนินงานตามแผนที่กำหนดในข้อ 1</t>
  </si>
  <si>
    <t>3. มีการติดตามรายงานความคืบหน้าการดำเนินงานบริการวิชาการ</t>
  </si>
  <si>
    <t>4. จัดทำรายงานสรุปผลการดำเนินงานโครงการเสนอต่อผู้บริหาร</t>
  </si>
  <si>
    <t>2.8 ระดับความพึงพอใจของผู้ใช้งานระบบ VOIP</t>
  </si>
  <si>
    <t>4. มีการนำข้อเสนอแนะจากข้อ 3 มาปรับปรุงการดำเนินงาน</t>
  </si>
  <si>
    <t>5. มีการรายงานผลการดำเนินงานต่อคณะกรรมการบริหารสำนักเพื่อให้ข้อเสนอแนะ</t>
  </si>
  <si>
    <t>2.1 ร้อยละของทรัพยากรสนับสนุนการเรียนการสอน และการวิจัย ประเภทหนังสือ ทั้งไทยและต่างประเทศที่จัดซื้อมีการใช้ในช่วง 1 ปี หลังจากการซื้อ</t>
  </si>
  <si>
    <t>2.2 ร้อยละของทรัพยากรสนับสนุนการเรียนการสอน และการวิจัย ประเภทฐานข้อมูลอิเล็กทรอนิกส์ ที่จัดซื้อมีการใช้ในช่วง 1 ปี หลังจากการซื้อสำนัก</t>
  </si>
  <si>
    <t xml:space="preserve">2.3 ร้อยละของทรัพยากรสนับสนุนการเรียนการสอน และการวิจัย ประเภทวารสาร ตามจำนวนฉบับ ที่จัดซื้อมีการใช้ในช่วง 1 ปี หลังจากการซื้อ
</t>
  </si>
  <si>
    <t xml:space="preserve">2.4 ร้อยละของนักศึกษาที่เข้าร่วมกิจกรรมส่งเสริมการรู้สารสนเทศ มีความรู้ ความเข้าใจผ่านตามแบบประเมิน </t>
  </si>
  <si>
    <t>2.5 การผลิตสื่อตามคำร้องขอ</t>
  </si>
  <si>
    <t xml:space="preserve">2.6 ร้อยละของหนังสือที่จัดซื้อสอดคล้องกับหลักสูตรการเรียนการสอน และการวิจัย ตามมคอ.3 ในปีที่ประเมิน
</t>
  </si>
  <si>
    <t>2.7 ร้อยละของหนังสือที่จัดซื้อตามผลสำรวจความต้องการของผู้ใช้บริการ</t>
  </si>
  <si>
    <t xml:space="preserve">2.8 ร้อยละของนักศึกษาที่เข้าใช้บริการต่อเดือน (ของจำนวนนักศึกษาทั้งหมด) </t>
  </si>
  <si>
    <t>2.9 การผลิตสื่อที่สอดคล้องกับการเรียนการสอน</t>
  </si>
  <si>
    <t xml:space="preserve">2.2  มีแผนการคืนเงินค่าก่อสร้างหอพักนักศึกษาแก่มหาวิทยาลัย </t>
  </si>
  <si>
    <t>รวมตัวบ่งชี้การพัฒนาตามบทบาท/พันธกิจของหน่วยงาน 2 ตัว</t>
  </si>
  <si>
    <t>รวมทุกตัวบ่งชี้ (10 ตัว)</t>
  </si>
  <si>
    <t>5. มีการติดตามผลการดำเนินงานตามตัวบ่งชี้ของแผนปฏิบัติการประจำปีอย่างน้อย ปีละ 2 ครั้ง และรายงานผลต่อคณะกรรมการของสำนัก*</t>
  </si>
  <si>
    <r>
      <t>3. มีการประเมินความพึงพอใจของผู้ใช้งานระบบ VOIP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อย่างน้อย 2 ครั้ง/ปี ผลการประเมินไม่น้อยกว่า 3.51 จากคะแนนเต็ม 5</t>
    </r>
  </si>
  <si>
    <r>
      <t>1.คณะกรรมการของสำนัก* ปฏิบัติหน้าที่ตามที่กฎหมายกำหนดครบถ้วน</t>
    </r>
    <r>
      <rPr>
        <b/>
        <sz val="16"/>
        <rFont val="TH SarabunPSK"/>
        <family val="2"/>
      </rPr>
      <t xml:space="preserve"> </t>
    </r>
  </si>
  <si>
    <r>
      <t>5.ผู้บริหารถ่ายทอดความรู้และส่งเสริมพัฒนาผู้ร่วมงานเพื่อให้สามารถทำงานบรรลุวัตถุประสงค์ของสำนักเต็มตามศักยภาพ</t>
    </r>
    <r>
      <rPr>
        <b/>
        <sz val="16"/>
        <rFont val="TH SarabunPSK"/>
        <family val="2"/>
      </rPr>
      <t xml:space="preserve">  </t>
    </r>
  </si>
  <si>
    <t>6.    มีการประเมินผลความสำเร็จของแผนการบริหารและการพัฒนาบุคลากร</t>
  </si>
  <si>
    <t>7.    มีการนำผลการประเมินไปปรับปรุงแผนหรือปรับปรุงการบริหารและการพัฒนาบุคลากร</t>
  </si>
  <si>
    <r>
      <t>3.มีการประเมินโอกาสและผลกระทบของความเสี่ยงและจัดลำดับความเสี่ยงที่ได้จากการวิเคราะห์ในข้อ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และจัดทำแผนบริหารความเสี่ยงที่มีระดับความเสี่ยงสูง </t>
    </r>
  </si>
  <si>
    <t>1. มีการสำรวจข้อมูลยอดหนี้</t>
  </si>
  <si>
    <t>2. มีแผนการชำระเงินคืน (ระยะยาว) เสนอแก่คณะกรรมการบริหารมหาวิทยาลัย</t>
  </si>
  <si>
    <t>3. มีการดำเนินการชำระคืนเงินตามแผนรายปี</t>
  </si>
  <si>
    <t>4. รายงานผลต่อคณะกรรมการสำนักเพื่อให้ข้อเสนอแนะ</t>
  </si>
  <si>
    <t>5. นำข้อเสนอแนะเพื่อปรับปรุงการดำเนินงาน</t>
  </si>
  <si>
    <t>1. ทุกหน่วยงานมีการกำหนดขั้นตอนหรือกระบวนการบริการที่จะพัฒนา</t>
  </si>
  <si>
    <t>2. ทุกหน่วยงานมีการกำหนดแผนการดำเนินงาน</t>
  </si>
  <si>
    <t>3. ทุกหน่วยงานมีการดำเนินงานตามแผนที่กำหนด</t>
  </si>
  <si>
    <t>4. ทุกหน่วยงานมีการประเมินผลการดำเนินงานตามขั้นตอน/การให้บริการที่ได้รับการพัฒนาแล้ว</t>
  </si>
  <si>
    <t>5. ทุกหน่วยงานมีการรายงานผลการดำเนินงานต่อที่ประชุมคณะกรรมการประจำสำนักงานอธิการบดี</t>
  </si>
  <si>
    <t>3. มีการประเมินผลการดำเนินงานตามแผนและรายงานผลต่อที่ประชุมคณะกรรมการประจำสำนักงานอธิการบดี</t>
  </si>
  <si>
    <t>4. มีการประเมินความพึงพอใจของผู้ใช้บริการสาธารณูปโภคและรักษาความปลอดภัยของอาคาร  อย่างน้อย 2 ครั้ง/ปี ผลการประเมินไม่น้อยกว่า 3.51 จากคะแนนเต็ม 5</t>
  </si>
  <si>
    <t>5. มีการนำข้อเสนอแนะจากข้อ 3 และ 4 มาปรับปรุงการดำเนินงานหรือปรับปรุงแผนการปฏิบัติงาน</t>
  </si>
  <si>
    <r>
      <t>1.</t>
    </r>
    <r>
      <rPr>
        <sz val="7"/>
        <color theme="1"/>
        <rFont val="Times New Roman"/>
        <family val="1"/>
      </rPr>
      <t>     </t>
    </r>
    <r>
      <rPr>
        <sz val="16"/>
        <color theme="1"/>
        <rFont val="TH SarabunPSK"/>
        <family val="2"/>
      </rPr>
      <t>จัดทำแผนการตรวจสอบการละเมิด</t>
    </r>
  </si>
  <si>
    <t xml:space="preserve">2.1 ระดับความสำเร็จการจัดการปัญหาการละเมิดสิทธิประโยชน์และทรัพย์สินทางปัญญา </t>
  </si>
  <si>
    <r>
      <t>2.</t>
    </r>
    <r>
      <rPr>
        <sz val="7"/>
        <color theme="1"/>
        <rFont val="Times New Roman"/>
        <family val="1"/>
      </rPr>
      <t>    </t>
    </r>
    <r>
      <rPr>
        <sz val="16"/>
        <color theme="1"/>
        <rFont val="TH SarabunPSK"/>
        <family val="2"/>
      </rPr>
      <t>ตรวจสอบการละเมิดตามแผนที่กำหนด</t>
    </r>
  </si>
  <si>
    <r>
      <t>3.</t>
    </r>
    <r>
      <rPr>
        <sz val="7"/>
        <color theme="1"/>
        <rFont val="Times New Roman"/>
        <family val="1"/>
      </rPr>
      <t>    </t>
    </r>
    <r>
      <rPr>
        <sz val="16"/>
        <color theme="1"/>
        <rFont val="TH SarabunPSK"/>
        <family val="2"/>
      </rPr>
      <t>จัดทำรายงานการตรวจสอบการละเมิด และดำเนินการตามขั้นตอนที่กำหนด</t>
    </r>
  </si>
  <si>
    <r>
      <t>4.</t>
    </r>
    <r>
      <rPr>
        <sz val="7"/>
        <color theme="1"/>
        <rFont val="Times New Roman"/>
        <family val="1"/>
      </rPr>
      <t>   </t>
    </r>
    <r>
      <rPr>
        <sz val="16"/>
        <color theme="1"/>
        <rFont val="TH SarabunPSK"/>
        <family val="2"/>
      </rPr>
      <t>รายงานผลการดำเนินการต่อที่ประชุมคณะกรรมการประจำสำนักฯ อย่างน้อย 2 ครั้งต่อปี</t>
    </r>
  </si>
  <si>
    <r>
      <t>5.</t>
    </r>
    <r>
      <rPr>
        <sz val="7"/>
        <color theme="1"/>
        <rFont val="Times New Roman"/>
        <family val="1"/>
      </rPr>
      <t>  </t>
    </r>
    <r>
      <rPr>
        <sz val="16"/>
        <color theme="1"/>
        <rFont val="TH SarabunPSK"/>
        <family val="2"/>
      </rPr>
      <t>นำข้อเสนอแนะจากที่ประชุมคณะกรรมประจำสำนักฯ การไปวางแผนการดำเนินการในปีถัดไป </t>
    </r>
  </si>
  <si>
    <t>สถานปฏิบัติการโรงแรม</t>
  </si>
  <si>
    <t>2.1 เป็นสถานฝึกปฏิบัติการด้านการโรงแรมที่มีความพร้อมและสามารถรองรับการฝึกภาคปฏิบัติแก่นักศึกษา</t>
  </si>
  <si>
    <t>2. สามารถรองรับการเรียนภาคปฏิบัติการในรายวิชา Kitchen Operation and Management ในภาคเรียนที่มีการจัดการเรียนการสอน</t>
  </si>
  <si>
    <t>3. สามารถรองรับการเรียนภาคปฏิบัติการในรายวิชา Food and Beverage Service  Operation ในภาคเรียนที่มีการจัดการเรียนการสอน</t>
  </si>
  <si>
    <t>4. สามารถรองรับการฝึกทักษะปฏิบัติที่เกี่ยวข้องกับงานโรงแรมด้านอื่น ๆ เช่น งานต้อนรับส่วนหน้า และงานบริหาร</t>
  </si>
  <si>
    <t>5. มีการประเมินผลการดำเนินงานตามมาตรฐานการปฏิบัติงานของหน่วยงาน</t>
  </si>
  <si>
    <t>1. สามารถรองรับการเรียนภาคปฏิบัติการในรายวิชา  House Keeping Operation and Management ในภาคเรียนที่มีการจัดการเรียนการสอน</t>
  </si>
  <si>
    <t xml:space="preserve">องค์ประกอบที่ 1 การบริหารของสำนัก/หน่วยงานเทียบเท่าเพื่อการกำกับติดตามผลลัพธ์ตามพันธกิจ กลุ่มสถาบัน </t>
  </si>
  <si>
    <t>1.มีแผนการบริหาร** และแผนพัฒนาบุคลากร*** ที่มีการวิเคราะห์ข้อมูลเชิงประจักษ์และกำหนดตัวบ่งชี้และค่าเป้าหมายเพื่อวัดความสำเร็จของการดำเนินงานตามแผน</t>
  </si>
  <si>
    <t>2.มีการบริหารและพัฒนาบุคลากรให้เป็นไปตามแผนที่กำหนด</t>
  </si>
  <si>
    <t>3.มีระบบการติดตามให้บุคลากรนำความรู้และทักษะที่ได้จากการพัฒนามาใช้ในการปฏิบัติงานที่เกี่ยวข้อง</t>
  </si>
  <si>
    <t>4.มีสวัสดิการเสริมสร้างสุขภาพที่ดี และสร้างขวัญและกำลังใจให้บุคลากรสามารถทำงานได้อย่างมีประสิทธิภาพ</t>
  </si>
  <si>
    <t>5.มีการให้ความรู้ด้านจรรยาบรรณบุคลากรและดูแลควบคุมให้บุคลากรถือปฏิบัติ</t>
  </si>
  <si>
    <r>
      <t>6.มีการประเมินผลความสำเร็จของแผนการบริหารและการพัฒนาบุคลากร</t>
    </r>
    <r>
      <rPr>
        <b/>
        <sz val="15"/>
        <color theme="1"/>
        <rFont val="TH SarabunIT๙"/>
        <family val="2"/>
      </rPr>
      <t xml:space="preserve"> </t>
    </r>
  </si>
  <si>
    <t>7.มีการนำผลการประเมินไปปรับปรุงแผนหรือปรับปรุงการบริหารและการพัฒนาบุคลากร</t>
  </si>
  <si>
    <t>เกณฑ์การประเมินประกันคุณภาพโรงพิมพ์มหาวิทยาลัยอุบลราชธานี</t>
  </si>
  <si>
    <t>เกณฑ์ระดับคะแนน :  4 - ดี , 3 - ปานกลาง , 2-พอใช้  , 1 - ควรปรับปรุง</t>
  </si>
  <si>
    <t>ด้านที่</t>
  </si>
  <si>
    <t>ด้านการจัดการโรงพิมพ์</t>
  </si>
  <si>
    <t>ตัวบ่งชี้ที่</t>
  </si>
  <si>
    <t>ประเด็น</t>
  </si>
  <si>
    <t>หัวข้อประเมิน</t>
  </si>
  <si>
    <t>คแนนเต็ม</t>
  </si>
  <si>
    <t>คแนนประเมิน</t>
  </si>
  <si>
    <t>การบริหารจัดการ</t>
  </si>
  <si>
    <t>system</t>
  </si>
  <si>
    <t>ลักษณะของผู้บริหาร</t>
  </si>
  <si>
    <r>
      <t xml:space="preserve">ผู้บริหารยังทำข้อ </t>
    </r>
    <r>
      <rPr>
        <b/>
        <sz val="14"/>
        <rFont val="Browallia New"/>
        <family val="2"/>
      </rPr>
      <t>5.มีความคิดสร้างสรรค์</t>
    </r>
    <r>
      <rPr>
        <sz val="14"/>
        <rFont val="Browallia New"/>
        <family val="2"/>
      </rPr>
      <t xml:space="preserve"> ไม่ได้ครบถ้วน เนื่องจากยังบริหารงานตามข้อบังคับ/ระเบียบเดิมของโรงพิมพ์ อีกทั้งยังไม่ได้เสนอแนวคิดใหม่ในการบริหารงานโรงพิมพ์</t>
    </r>
  </si>
  <si>
    <t>อำนาจการตัดสินใจในการบริหาร</t>
  </si>
  <si>
    <t xml:space="preserve">ผู้บริหารมีอำนาจในการตัดสินใจตามโครงสร้างองค์กรว่ามีหน้าที่ความรับผิดชอบในโครงสร้างที่ชัดเจน ซึ่งประกอบด้วย คณะกรรมการอำนวยการ คณะกรรมการบริหาร ผู้จัดการ หัวหน้างาน และพนักงาน ตามลำดับ ที่ประเมินให้ 3 คะแนน  เนื่องจากการบริหารงานโรงพิมพ์ยังอยู่ในกำกับมหาวิทยาลัย โดยมีผู้บริหารมหาวิทยาลัยเป็นผู้มีอำนาจตัดสินใจสูงสุด </t>
  </si>
  <si>
    <t>โครงสร้างการบริหาร</t>
  </si>
  <si>
    <t>จริยธรรมการบริหาร-การสนองความต้องการของลูกค้า</t>
  </si>
  <si>
    <t>มีการสนองความต้องการของลูกค้าในด้านคุณภาพ การส่งมอบ และราคา เพื่อรักษาลูกค้าให้คงอยู่ ที่ประเมินให้ 2 คะแนน เพราะโรงพิมพ์ไม่สามารถลดราคางานพิมพ์แข่งขันกับโรงพิมพ์ภายนอกได้ เนื่องจากโรงพิมพ์ ม.อุบล สังกัดในกำกับมหาวิทยาลัย ประกอบกับมีขนาดเล็กจึงไม่มีอำนาจต่อรองราคาวัสดุเหมือนกับโรงพิมพ์ภายนอก</t>
  </si>
  <si>
    <t>จริยธรรมการบริหาร(หลักธรรมาธิบาล)</t>
  </si>
  <si>
    <t>การบริหารงานมีหลักเกณฑ์การทำงานโปร่งใสสามารถตรวจสอบได้ เช่น ด้านการบริหารจัดการภายใน ด้านการเงิน ด้านพัสดุ เป็นต้น ที่ประเมินให้ 2 คะแนน เนื่องจากยังขาดการส่งเสริมการอบรมพัฒนาทักษะของพนักงาน และการจัดทำแผนพัฒนาบุคลากร</t>
  </si>
  <si>
    <t>แผนธุรกิจ</t>
  </si>
  <si>
    <t>การวิจัยและพัฒนาผลิตภัณฑ์ใหม่หรือกระบวนการใหม่</t>
  </si>
  <si>
    <t>ผลการดำเนินธุรกิจ</t>
  </si>
  <si>
    <t>ดัชนีชี้วัดการบริหาร</t>
  </si>
  <si>
    <t>คะแนนเฉลี่ย</t>
  </si>
  <si>
    <t>การตลาดและการขาย</t>
  </si>
  <si>
    <t xml:space="preserve">กลยุทธ์การดูแลลูกค้าใหม่ เก่า SWOT </t>
  </si>
  <si>
    <t>การวางแผนการขาย เป้าหมาย และผลกำไร รวมถึงการติดตามผลให้ได้ตามแผน</t>
  </si>
  <si>
    <t>การบริหารลูกหนี้</t>
  </si>
  <si>
    <t>โครงสร้างองค์กรและกิจกรรมการขาย</t>
  </si>
  <si>
    <t>ข้อมูลสารสนเทศและการประชาสัมพันธ์</t>
  </si>
  <si>
    <t>นโยบายด้านราคา (การแข่งขัน)</t>
  </si>
  <si>
    <t>ช่องทางจัดจำหน่าย การคัดเลือกและประเมินผล</t>
  </si>
  <si>
    <t>การจัดการคำร้องเรียนจากลูกค้า</t>
  </si>
  <si>
    <t>การสร้างความพอใจแก่ลูกค้า</t>
  </si>
  <si>
    <t>การจัดส่ง  คลังสินค้า</t>
  </si>
  <si>
    <t>Performance</t>
  </si>
  <si>
    <t>อัตราการเติบโตยอดขาย (%)</t>
  </si>
  <si>
    <t>การผลิต</t>
  </si>
  <si>
    <t>ผังโครงสร้างองค์กรในหน่วยการผลิตกับบทบาทหน้าที่ในหน่วยการผลิต</t>
  </si>
  <si>
    <t>การวางแผนการผลิต และควบคุมการผลิต</t>
  </si>
  <si>
    <t>ระบบการสั่งงาน</t>
  </si>
  <si>
    <t>การตรวจสอบ QC(การควบคุมของเสีย)</t>
  </si>
  <si>
    <t>การควบคุมต้นทุนและการวิเคราะห์ต้นทุน</t>
  </si>
  <si>
    <t>คู่มือขั้นตอนการทำงาน</t>
  </si>
  <si>
    <t>ระบบการซ่อมบำรุง</t>
  </si>
  <si>
    <t>การออกแบบและจัดเตรียมต้นฉบับทางการพิมพ์</t>
  </si>
  <si>
    <t>อัตราการส่งมอบ</t>
  </si>
  <si>
    <t>อัตราของเสีย</t>
  </si>
  <si>
    <t>อัตราต้นทุนการผลิตเทียบกับยอดขาย</t>
  </si>
  <si>
    <t>บัญชีและการเงิน</t>
  </si>
  <si>
    <t>ระบบบัญชีการเงินและการจัดทำงบการเงิน</t>
  </si>
  <si>
    <t>การนำข้อมูลมาใช้ในการบริหารจัดการภายใน</t>
  </si>
  <si>
    <t>การควบคุมกำไร    ความสามารถในการทำกำไร
การเพิ่มผลิตภาพ(productivity)
การใช้จุดคุ้มทุนในการวิเคราะห์</t>
  </si>
  <si>
    <t>โรงพิมพ์มีการควบคุมกำไรตามงบประมาณรายจ่ายหรือใกล้เคียง มีความสามารถในการทำกำไร แต่ยังไม่สามารถเพิ่มผลิตภาพของงานที่ผลิตได้ จึงประเมินให้ 2 คะแนน</t>
  </si>
  <si>
    <t>การจัดการทางการเงิน การใช้ทุนและสินทรัพย์</t>
  </si>
  <si>
    <t>การจัดการเงินทุน อัตราการหมุนเวียน</t>
  </si>
  <si>
    <t>การวางแผนทางการเงิน</t>
  </si>
  <si>
    <t>แผนการลงทุน</t>
  </si>
  <si>
    <t>ความสามารถในการชำระหนี้</t>
  </si>
  <si>
    <t>ระบบ Security</t>
  </si>
  <si>
    <t>อัตรากำไรสุทธิ</t>
  </si>
  <si>
    <t>การจัดซื้อ</t>
  </si>
  <si>
    <t>อำนาจในการจัดซื้อ</t>
  </si>
  <si>
    <t>การจัดหา</t>
  </si>
  <si>
    <t>ขั้นตอนการจัดซื้อ</t>
  </si>
  <si>
    <t>การติดตามการส่งมอบ ความก้าวหน้าของงานและคุณภาพ</t>
  </si>
  <si>
    <t>มีการติดตามการส่งมอบ ความก้าวหน้าของงานและคุณภาพครบถ้วนตามระเบียบพัสดุของโรงพิมพ์ฯ</t>
  </si>
  <si>
    <t>ระบบ Logistics การขนส่งและการขนย้ายสินค้า</t>
  </si>
  <si>
    <t>การควบคุมงานสั่งทำภายนอก</t>
  </si>
  <si>
    <t>บุคลากร</t>
  </si>
  <si>
    <t>การสร้างความพอใจแก่พนักงาน</t>
  </si>
  <si>
    <t>การสื่อสาร</t>
  </si>
  <si>
    <t>ระบบการจ่ายเงินเดือน ระดับขั้นการเลื่อนตำแหน่งงานและ การประเมินผลการทำงาน</t>
  </si>
  <si>
    <r>
      <t xml:space="preserve">การฝึกอบรม </t>
    </r>
    <r>
      <rPr>
        <sz val="14"/>
        <rFont val="Browallia New"/>
        <family val="2"/>
      </rPr>
      <t>การสร้างทักษะพนักงาน</t>
    </r>
  </si>
  <si>
    <t>สวัสดิการและความปลอดภัย</t>
  </si>
  <si>
    <t xml:space="preserve">สภาพแวดล้อมในการทำงาน </t>
  </si>
  <si>
    <t>อัตราหมุนเวียนของพนักงาน</t>
  </si>
  <si>
    <t>นวัตกรรม และ</t>
  </si>
  <si>
    <t>การพัฒนาเทคโนโลยีและนวัตกรรม</t>
  </si>
  <si>
    <t>ระบบสารสนเทศ</t>
  </si>
  <si>
    <t>การลงทุนด้านเทคโนโลยีและนวัตกรรม</t>
  </si>
  <si>
    <t>ระบบฐานข้อมูลทางธุรกิจและบัญชี</t>
  </si>
  <si>
    <t>การใช้ Software ช่วยในการบริหารจัดการองค์กร</t>
  </si>
  <si>
    <t>การจัดการชุมชน</t>
  </si>
  <si>
    <t>นโยบายในการจัดการเกี่ยวกับด้านชุมชนและสิ่งแวดล้อม</t>
  </si>
  <si>
    <t>และสิ่งแวดล้อม</t>
  </si>
  <si>
    <t xml:space="preserve">การดำเนินการกิจกรรม CSR </t>
  </si>
  <si>
    <t>การดำเนินงานกิจกรรมเกี่ยวกับสิ่งแวดล้อม</t>
  </si>
  <si>
    <t>การจัดสรรงบประมาณสนับสนุนกิจกรรม</t>
  </si>
  <si>
    <t>จำนวนข้อร้องเรียน (ครั้งต่อปี)</t>
  </si>
  <si>
    <t>คะแนนเฉลี่ย (รวม)</t>
  </si>
  <si>
    <t>ช่องหัวข้อประเมิน : พนักงานโรงพิมพ์ ได้พิจารณา ดังนี้</t>
  </si>
  <si>
    <t>1. ตัวอักษรสีเขียว หมายถึง ขอตัดออก</t>
  </si>
  <si>
    <t>2. ตัวอักษรสีฟ้า หมายถึง ยังไม่เข้าใจ</t>
  </si>
  <si>
    <t>3. ตัวอักษรสีแดง หมายถึง ขอเพิ่มเติม</t>
  </si>
  <si>
    <t>คแนนรอบ 9 เดือน</t>
  </si>
  <si>
    <t>รวมตัวบ่งชี้องค์ประกอบที่ 1 (8 ตัวบ่งชี้)</t>
  </si>
  <si>
    <t>รวมตัวบ่งชี้องค์ประกอบที่ 2 (2 ตัวบ่งชี้)</t>
  </si>
  <si>
    <t>1.2 ระบบพัฒนาบุคลากร</t>
  </si>
  <si>
    <t>1.3 ภาวะผู้นำ</t>
  </si>
  <si>
    <t>1.4  การพัฒนาหน่วยงานสู่หน่วยงานเรียนรู้</t>
  </si>
  <si>
    <t>1.5 ระบบบริหารความเสี่ยง</t>
  </si>
  <si>
    <t>1.6 ระบบและกลไกการเงินและงบประมาณ</t>
  </si>
  <si>
    <t>1.7 ระบบและกลไกการประกันคุณภาพภายใน</t>
  </si>
  <si>
    <t>2.10 การผลิตสื่อที่สอดคล้องกับการเรียนการสอน</t>
  </si>
  <si>
    <t>สนับสนุนการดำเนินงานตามภารกิจของมหาวิทยาลัย</t>
  </si>
  <si>
    <t>สนับสนุนการดำเนินงานตามภารกิจของหน่วยงาน</t>
  </si>
  <si>
    <t>ตารางสรุปผลการดำเนินงานประกันคุณภาพการศึกษาภายใน ระดับสำนัก/หน่วยงานเทียบเท่า รอบ 12 เดือน ปีงบประมาณ พ.ศ. 2560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</si>
</sst>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-* #,##0.00_-;\-* #,##0.00_-;_-* &quot;-&quot;??_-;_-@_-"/>
  </numFmts>
  <fonts count="43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theme="0"/>
      <name val="TH SarabunPSK"/>
      <family val="2"/>
    </font>
    <font>
      <b/>
      <i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color rgb="FF0000FF"/>
      <name val="TH SarabunPSK"/>
      <family val="2"/>
    </font>
    <font>
      <i/>
      <u/>
      <sz val="14"/>
      <name val="TH SarabunPSK"/>
      <family val="2"/>
    </font>
    <font>
      <i/>
      <sz val="14"/>
      <name val="TH SarabunPSK"/>
      <family val="2"/>
    </font>
    <font>
      <b/>
      <sz val="18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FF"/>
      <name val="TH SarabunPSK"/>
      <family val="2"/>
    </font>
    <font>
      <sz val="13"/>
      <color theme="1"/>
      <name val="TH SarabunIT๙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7"/>
      <color theme="1"/>
      <name val="Times New Roman"/>
      <family val="1"/>
    </font>
    <font>
      <sz val="16"/>
      <color rgb="FFFF0000"/>
      <name val="TH SarabunPSK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1"/>
      <color theme="1"/>
      <name val="Tahoma"/>
      <family val="2"/>
      <scheme val="minor"/>
    </font>
    <font>
      <sz val="14"/>
      <name val="Browallia New"/>
      <family val="2"/>
    </font>
    <font>
      <b/>
      <sz val="14"/>
      <name val="Browallia New"/>
      <family val="2"/>
    </font>
    <font>
      <b/>
      <sz val="16"/>
      <name val="Browallia New"/>
      <family val="2"/>
    </font>
    <font>
      <sz val="14"/>
      <color rgb="FFFF0000"/>
      <name val="Browallia New"/>
      <family val="2"/>
    </font>
    <font>
      <sz val="16"/>
      <name val="Browallia New"/>
      <family val="2"/>
    </font>
    <font>
      <b/>
      <sz val="16"/>
      <color rgb="FFFF0000"/>
      <name val="Browallia New"/>
      <family val="2"/>
    </font>
    <font>
      <b/>
      <u/>
      <sz val="14"/>
      <name val="Browallia New"/>
      <family val="2"/>
    </font>
    <font>
      <b/>
      <sz val="12"/>
      <name val="Browallia New"/>
      <family val="2"/>
    </font>
  </fonts>
  <fills count="2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0" fontId="4" fillId="0" borderId="0"/>
    <xf numFmtId="187" fontId="4" fillId="0" borderId="0" applyFont="0" applyFill="0" applyBorder="0" applyAlignment="0" applyProtection="0"/>
    <xf numFmtId="187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742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1" fillId="0" borderId="0" xfId="0" applyFont="1" applyBorder="1" applyAlignment="1">
      <alignment horizontal="center" vertical="top"/>
    </xf>
    <xf numFmtId="0" fontId="5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 inden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/>
    <xf numFmtId="0" fontId="7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2" fontId="2" fillId="7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2" fontId="2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2" fillId="4" borderId="2" xfId="0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top" shrinkToFit="1"/>
    </xf>
    <xf numFmtId="2" fontId="7" fillId="0" borderId="2" xfId="1" applyNumberFormat="1" applyFont="1" applyFill="1" applyBorder="1" applyAlignment="1">
      <alignment horizontal="center" vertical="top" shrinkToFit="1"/>
    </xf>
    <xf numFmtId="2" fontId="1" fillId="3" borderId="2" xfId="0" applyNumberFormat="1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2" fontId="2" fillId="6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2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1" fillId="0" borderId="2" xfId="0" applyFont="1" applyBorder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1" fillId="10" borderId="2" xfId="0" applyFont="1" applyFill="1" applyBorder="1"/>
    <xf numFmtId="0" fontId="1" fillId="11" borderId="2" xfId="0" applyFont="1" applyFill="1" applyBorder="1"/>
    <xf numFmtId="0" fontId="2" fillId="11" borderId="2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top" wrapText="1"/>
    </xf>
    <xf numFmtId="2" fontId="5" fillId="11" borderId="2" xfId="0" applyNumberFormat="1" applyFont="1" applyFill="1" applyBorder="1" applyAlignment="1">
      <alignment horizontal="center" vertical="top"/>
    </xf>
    <xf numFmtId="0" fontId="1" fillId="12" borderId="0" xfId="0" applyFont="1" applyFill="1" applyBorder="1"/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2" fontId="2" fillId="10" borderId="2" xfId="0" applyNumberFormat="1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1" fillId="11" borderId="2" xfId="0" applyNumberFormat="1" applyFont="1" applyFill="1" applyBorder="1" applyAlignment="1">
      <alignment horizontal="center" vertical="top" wrapText="1"/>
    </xf>
    <xf numFmtId="2" fontId="2" fillId="11" borderId="2" xfId="0" applyNumberFormat="1" applyFont="1" applyFill="1" applyBorder="1" applyAlignment="1">
      <alignment horizontal="center" vertical="top"/>
    </xf>
    <xf numFmtId="2" fontId="1" fillId="11" borderId="2" xfId="0" applyNumberFormat="1" applyFont="1" applyFill="1" applyBorder="1" applyAlignment="1">
      <alignment vertical="top" wrapText="1"/>
    </xf>
    <xf numFmtId="2" fontId="1" fillId="11" borderId="2" xfId="0" applyNumberFormat="1" applyFont="1" applyFill="1" applyBorder="1" applyAlignment="1">
      <alignment horizontal="center" vertical="top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/>
    <xf numFmtId="0" fontId="5" fillId="15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vertical="top" wrapText="1"/>
    </xf>
    <xf numFmtId="2" fontId="2" fillId="15" borderId="2" xfId="0" applyNumberFormat="1" applyFont="1" applyFill="1" applyBorder="1" applyAlignment="1">
      <alignment horizontal="center" vertical="top" wrapText="1"/>
    </xf>
    <xf numFmtId="0" fontId="5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 readingOrder="1"/>
    </xf>
    <xf numFmtId="0" fontId="1" fillId="15" borderId="2" xfId="0" applyFont="1" applyFill="1" applyBorder="1" applyAlignment="1">
      <alignment vertical="top" wrapText="1"/>
    </xf>
    <xf numFmtId="0" fontId="1" fillId="15" borderId="2" xfId="0" applyFont="1" applyFill="1" applyBorder="1"/>
    <xf numFmtId="0" fontId="5" fillId="8" borderId="2" xfId="0" applyFont="1" applyFill="1" applyBorder="1" applyAlignment="1">
      <alignment vertical="top" wrapText="1"/>
    </xf>
    <xf numFmtId="0" fontId="1" fillId="8" borderId="2" xfId="0" applyFont="1" applyFill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/>
    </xf>
    <xf numFmtId="0" fontId="1" fillId="8" borderId="2" xfId="0" applyFont="1" applyFill="1" applyBorder="1" applyAlignment="1">
      <alignment vertical="top" wrapText="1"/>
    </xf>
    <xf numFmtId="0" fontId="1" fillId="8" borderId="2" xfId="0" applyFont="1" applyFill="1" applyBorder="1"/>
    <xf numFmtId="0" fontId="1" fillId="3" borderId="2" xfId="0" applyFont="1" applyFill="1" applyBorder="1"/>
    <xf numFmtId="0" fontId="1" fillId="0" borderId="3" xfId="0" applyFont="1" applyBorder="1" applyAlignment="1">
      <alignment vertical="top" wrapText="1" readingOrder="1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5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 wrapText="1"/>
    </xf>
    <xf numFmtId="2" fontId="2" fillId="13" borderId="1" xfId="0" applyNumberFormat="1" applyFont="1" applyFill="1" applyBorder="1" applyAlignment="1">
      <alignment horizontal="center" vertical="top"/>
    </xf>
    <xf numFmtId="0" fontId="1" fillId="13" borderId="1" xfId="0" applyFont="1" applyFill="1" applyBorder="1" applyAlignment="1">
      <alignment vertical="top" wrapText="1"/>
    </xf>
    <xf numFmtId="0" fontId="1" fillId="13" borderId="1" xfId="0" applyFont="1" applyFill="1" applyBorder="1"/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/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/>
    <xf numFmtId="0" fontId="5" fillId="15" borderId="16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2" fontId="5" fillId="7" borderId="1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/>
    <xf numFmtId="0" fontId="5" fillId="13" borderId="1" xfId="0" applyFont="1" applyFill="1" applyBorder="1" applyAlignment="1">
      <alignment horizontal="center" vertical="top" wrapText="1"/>
    </xf>
    <xf numFmtId="2" fontId="5" fillId="13" borderId="1" xfId="0" applyNumberFormat="1" applyFont="1" applyFill="1" applyBorder="1" applyAlignment="1">
      <alignment horizontal="center" vertical="top"/>
    </xf>
    <xf numFmtId="0" fontId="7" fillId="13" borderId="1" xfId="0" applyFont="1" applyFill="1" applyBorder="1" applyAlignment="1">
      <alignment vertical="top" wrapText="1"/>
    </xf>
    <xf numFmtId="0" fontId="7" fillId="13" borderId="1" xfId="0" applyFont="1" applyFill="1" applyBorder="1"/>
    <xf numFmtId="0" fontId="5" fillId="0" borderId="2" xfId="0" applyFont="1" applyBorder="1"/>
    <xf numFmtId="0" fontId="7" fillId="8" borderId="2" xfId="0" applyFont="1" applyFill="1" applyBorder="1" applyAlignment="1">
      <alignment horizontal="center" vertical="top" wrapText="1"/>
    </xf>
    <xf numFmtId="2" fontId="7" fillId="8" borderId="2" xfId="0" applyNumberFormat="1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7" fillId="8" borderId="2" xfId="0" applyFont="1" applyFill="1" applyBorder="1"/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/>
    </xf>
    <xf numFmtId="0" fontId="5" fillId="0" borderId="15" xfId="0" applyFont="1" applyBorder="1"/>
    <xf numFmtId="0" fontId="7" fillId="0" borderId="15" xfId="0" applyFont="1" applyBorder="1" applyAlignment="1">
      <alignment vertical="top" wrapText="1"/>
    </xf>
    <xf numFmtId="0" fontId="5" fillId="11" borderId="1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" fillId="11" borderId="3" xfId="0" applyFont="1" applyFill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/>
    </xf>
    <xf numFmtId="2" fontId="2" fillId="11" borderId="2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/>
    <xf numFmtId="0" fontId="7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vertical="top" wrapText="1"/>
    </xf>
    <xf numFmtId="0" fontId="2" fillId="7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top"/>
    </xf>
    <xf numFmtId="0" fontId="12" fillId="12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2" fontId="7" fillId="11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5" fillId="0" borderId="0" xfId="0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7" fillId="11" borderId="2" xfId="0" applyFont="1" applyFill="1" applyBorder="1"/>
    <xf numFmtId="0" fontId="7" fillId="0" borderId="2" xfId="0" applyFont="1" applyBorder="1"/>
    <xf numFmtId="0" fontId="7" fillId="10" borderId="2" xfId="0" applyFont="1" applyFill="1" applyBorder="1" applyAlignment="1">
      <alignment vertical="top" wrapText="1"/>
    </xf>
    <xf numFmtId="0" fontId="7" fillId="10" borderId="2" xfId="0" applyFont="1" applyFill="1" applyBorder="1"/>
    <xf numFmtId="2" fontId="5" fillId="4" borderId="2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2" fontId="7" fillId="11" borderId="2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2" fontId="7" fillId="11" borderId="2" xfId="0" applyNumberFormat="1" applyFont="1" applyFill="1" applyBorder="1" applyAlignment="1">
      <alignment vertical="top" wrapText="1"/>
    </xf>
    <xf numFmtId="2" fontId="7" fillId="0" borderId="5" xfId="0" applyNumberFormat="1" applyFont="1" applyBorder="1" applyAlignment="1">
      <alignment horizontal="center" vertical="top"/>
    </xf>
    <xf numFmtId="2" fontId="5" fillId="5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top"/>
    </xf>
    <xf numFmtId="0" fontId="12" fillId="17" borderId="1" xfId="0" applyFont="1" applyFill="1" applyBorder="1" applyAlignment="1">
      <alignment horizontal="center" vertical="top"/>
    </xf>
    <xf numFmtId="0" fontId="12" fillId="16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center" vertical="top" wrapText="1"/>
    </xf>
    <xf numFmtId="2" fontId="5" fillId="15" borderId="2" xfId="1" applyNumberFormat="1" applyFont="1" applyFill="1" applyBorder="1" applyAlignment="1">
      <alignment horizontal="center" vertical="top" shrinkToFit="1"/>
    </xf>
    <xf numFmtId="0" fontId="2" fillId="15" borderId="0" xfId="0" applyFont="1" applyFill="1" applyBorder="1"/>
    <xf numFmtId="2" fontId="2" fillId="0" borderId="2" xfId="0" applyNumberFormat="1" applyFont="1" applyFill="1" applyBorder="1" applyAlignment="1">
      <alignment vertical="top" wrapText="1"/>
    </xf>
    <xf numFmtId="0" fontId="12" fillId="18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top"/>
    </xf>
    <xf numFmtId="0" fontId="2" fillId="18" borderId="0" xfId="0" applyFont="1" applyFill="1" applyBorder="1"/>
    <xf numFmtId="0" fontId="20" fillId="0" borderId="0" xfId="0" applyFont="1" applyFill="1" applyBorder="1"/>
    <xf numFmtId="2" fontId="2" fillId="18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18" borderId="2" xfId="0" applyFont="1" applyFill="1" applyBorder="1" applyAlignment="1">
      <alignment vertical="top" wrapText="1"/>
    </xf>
    <xf numFmtId="0" fontId="2" fillId="18" borderId="2" xfId="0" applyFont="1" applyFill="1" applyBorder="1" applyAlignment="1">
      <alignment horizontal="center" vertical="top" wrapText="1"/>
    </xf>
    <xf numFmtId="2" fontId="2" fillId="18" borderId="2" xfId="0" applyNumberFormat="1" applyFont="1" applyFill="1" applyBorder="1" applyAlignment="1">
      <alignment horizontal="center" vertical="top" wrapText="1"/>
    </xf>
    <xf numFmtId="2" fontId="2" fillId="18" borderId="2" xfId="0" applyNumberFormat="1" applyFont="1" applyFill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horizontal="center" vertical="top" wrapText="1"/>
    </xf>
    <xf numFmtId="2" fontId="12" fillId="19" borderId="2" xfId="0" applyNumberFormat="1" applyFont="1" applyFill="1" applyBorder="1" applyAlignment="1">
      <alignment horizontal="center" vertical="top" wrapText="1"/>
    </xf>
    <xf numFmtId="0" fontId="24" fillId="19" borderId="0" xfId="0" applyFont="1" applyFill="1" applyBorder="1"/>
    <xf numFmtId="0" fontId="24" fillId="19" borderId="2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horizontal="center" vertical="top" wrapText="1"/>
    </xf>
    <xf numFmtId="2" fontId="24" fillId="19" borderId="2" xfId="0" applyNumberFormat="1" applyFont="1" applyFill="1" applyBorder="1" applyAlignment="1">
      <alignment horizontal="center" vertical="top" wrapText="1"/>
    </xf>
    <xf numFmtId="2" fontId="24" fillId="19" borderId="2" xfId="0" applyNumberFormat="1" applyFont="1" applyFill="1" applyBorder="1" applyAlignment="1">
      <alignment vertical="top" wrapText="1"/>
    </xf>
    <xf numFmtId="0" fontId="25" fillId="16" borderId="2" xfId="0" applyFont="1" applyFill="1" applyBorder="1" applyAlignment="1">
      <alignment vertical="top" wrapText="1"/>
    </xf>
    <xf numFmtId="0" fontId="12" fillId="16" borderId="2" xfId="0" applyFont="1" applyFill="1" applyBorder="1" applyAlignment="1">
      <alignment vertical="top" wrapText="1"/>
    </xf>
    <xf numFmtId="0" fontId="12" fillId="16" borderId="2" xfId="0" applyFont="1" applyFill="1" applyBorder="1" applyAlignment="1">
      <alignment horizontal="center" vertical="top" wrapText="1"/>
    </xf>
    <xf numFmtId="2" fontId="12" fillId="16" borderId="2" xfId="0" applyNumberFormat="1" applyFont="1" applyFill="1" applyBorder="1" applyAlignment="1">
      <alignment horizontal="center" vertical="top" wrapText="1"/>
    </xf>
    <xf numFmtId="2" fontId="12" fillId="16" borderId="2" xfId="0" applyNumberFormat="1" applyFont="1" applyFill="1" applyBorder="1" applyAlignment="1">
      <alignment horizontal="center" vertical="top"/>
    </xf>
    <xf numFmtId="2" fontId="12" fillId="16" borderId="2" xfId="0" applyNumberFormat="1" applyFont="1" applyFill="1" applyBorder="1" applyAlignment="1">
      <alignment vertical="top" wrapText="1"/>
    </xf>
    <xf numFmtId="0" fontId="12" fillId="16" borderId="0" xfId="0" applyFont="1" applyFill="1" applyBorder="1"/>
    <xf numFmtId="0" fontId="25" fillId="18" borderId="2" xfId="0" applyFont="1" applyFill="1" applyBorder="1" applyAlignment="1">
      <alignment vertical="top" wrapText="1"/>
    </xf>
    <xf numFmtId="0" fontId="12" fillId="18" borderId="2" xfId="0" applyFont="1" applyFill="1" applyBorder="1" applyAlignment="1">
      <alignment vertical="top" wrapText="1"/>
    </xf>
    <xf numFmtId="0" fontId="12" fillId="18" borderId="2" xfId="0" applyFont="1" applyFill="1" applyBorder="1" applyAlignment="1">
      <alignment horizontal="center" vertical="top" wrapText="1"/>
    </xf>
    <xf numFmtId="2" fontId="12" fillId="18" borderId="2" xfId="0" applyNumberFormat="1" applyFont="1" applyFill="1" applyBorder="1" applyAlignment="1">
      <alignment horizontal="center" vertical="top" wrapText="1"/>
    </xf>
    <xf numFmtId="2" fontId="12" fillId="18" borderId="2" xfId="0" applyNumberFormat="1" applyFont="1" applyFill="1" applyBorder="1" applyAlignment="1">
      <alignment vertical="top" wrapText="1"/>
    </xf>
    <xf numFmtId="0" fontId="12" fillId="18" borderId="0" xfId="0" applyFont="1" applyFill="1" applyBorder="1"/>
    <xf numFmtId="2" fontId="16" fillId="7" borderId="2" xfId="0" applyNumberFormat="1" applyFont="1" applyFill="1" applyBorder="1" applyAlignment="1">
      <alignment horizontal="center" vertical="top" wrapText="1"/>
    </xf>
    <xf numFmtId="0" fontId="16" fillId="0" borderId="0" xfId="0" applyFont="1" applyBorder="1"/>
    <xf numFmtId="0" fontId="16" fillId="5" borderId="2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  <xf numFmtId="2" fontId="23" fillId="7" borderId="2" xfId="0" applyNumberFormat="1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center" vertical="top" wrapText="1"/>
    </xf>
    <xf numFmtId="2" fontId="23" fillId="7" borderId="2" xfId="0" applyNumberFormat="1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top" wrapText="1"/>
    </xf>
    <xf numFmtId="2" fontId="23" fillId="5" borderId="2" xfId="0" applyNumberFormat="1" applyFont="1" applyFill="1" applyBorder="1" applyAlignment="1">
      <alignment horizontal="center" vertical="top"/>
    </xf>
    <xf numFmtId="0" fontId="23" fillId="6" borderId="5" xfId="0" applyFont="1" applyFill="1" applyBorder="1" applyAlignment="1">
      <alignment horizontal="center" vertical="top" wrapText="1"/>
    </xf>
    <xf numFmtId="2" fontId="23" fillId="6" borderId="5" xfId="0" applyNumberFormat="1" applyFont="1" applyFill="1" applyBorder="1" applyAlignment="1">
      <alignment horizontal="center" vertical="top"/>
    </xf>
    <xf numFmtId="0" fontId="12" fillId="17" borderId="2" xfId="0" applyFont="1" applyFill="1" applyBorder="1" applyAlignment="1">
      <alignment vertical="top" wrapText="1"/>
    </xf>
    <xf numFmtId="0" fontId="12" fillId="17" borderId="2" xfId="0" applyFont="1" applyFill="1" applyBorder="1" applyAlignment="1">
      <alignment horizontal="center" vertical="top" wrapText="1"/>
    </xf>
    <xf numFmtId="2" fontId="12" fillId="17" borderId="2" xfId="0" applyNumberFormat="1" applyFont="1" applyFill="1" applyBorder="1" applyAlignment="1">
      <alignment horizontal="center" vertical="top" wrapText="1"/>
    </xf>
    <xf numFmtId="2" fontId="12" fillId="17" borderId="2" xfId="0" applyNumberFormat="1" applyFont="1" applyFill="1" applyBorder="1" applyAlignment="1">
      <alignment vertical="top" wrapText="1"/>
    </xf>
    <xf numFmtId="2" fontId="12" fillId="17" borderId="2" xfId="0" applyNumberFormat="1" applyFont="1" applyFill="1" applyBorder="1" applyAlignment="1">
      <alignment horizontal="center" vertical="top"/>
    </xf>
    <xf numFmtId="0" fontId="12" fillId="17" borderId="0" xfId="0" applyFont="1" applyFill="1" applyBorder="1"/>
    <xf numFmtId="0" fontId="24" fillId="17" borderId="2" xfId="0" applyFont="1" applyFill="1" applyBorder="1" applyAlignment="1">
      <alignment vertical="top" wrapText="1"/>
    </xf>
    <xf numFmtId="0" fontId="24" fillId="17" borderId="2" xfId="0" applyFont="1" applyFill="1" applyBorder="1" applyAlignment="1">
      <alignment horizontal="center" vertical="top" wrapText="1"/>
    </xf>
    <xf numFmtId="2" fontId="24" fillId="17" borderId="2" xfId="0" applyNumberFormat="1" applyFont="1" applyFill="1" applyBorder="1" applyAlignment="1">
      <alignment horizontal="center" vertical="top" wrapText="1"/>
    </xf>
    <xf numFmtId="2" fontId="24" fillId="17" borderId="2" xfId="0" applyNumberFormat="1" applyFont="1" applyFill="1" applyBorder="1" applyAlignment="1">
      <alignment vertical="top" wrapText="1"/>
    </xf>
    <xf numFmtId="0" fontId="24" fillId="17" borderId="0" xfId="0" applyFont="1" applyFill="1" applyBorder="1"/>
    <xf numFmtId="1" fontId="2" fillId="0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12" fillId="6" borderId="8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16" borderId="8" xfId="0" applyFont="1" applyFill="1" applyBorder="1" applyAlignment="1">
      <alignment vertical="center"/>
    </xf>
    <xf numFmtId="0" fontId="12" fillId="16" borderId="9" xfId="0" applyFont="1" applyFill="1" applyBorder="1" applyAlignment="1">
      <alignment vertical="center"/>
    </xf>
    <xf numFmtId="0" fontId="12" fillId="17" borderId="8" xfId="0" applyFont="1" applyFill="1" applyBorder="1" applyAlignment="1">
      <alignment vertical="center"/>
    </xf>
    <xf numFmtId="0" fontId="12" fillId="17" borderId="9" xfId="0" applyFont="1" applyFill="1" applyBorder="1" applyAlignment="1">
      <alignment vertical="center"/>
    </xf>
    <xf numFmtId="0" fontId="12" fillId="18" borderId="8" xfId="0" applyFont="1" applyFill="1" applyBorder="1" applyAlignment="1">
      <alignment vertical="center"/>
    </xf>
    <xf numFmtId="0" fontId="12" fillId="18" borderId="9" xfId="0" applyFont="1" applyFill="1" applyBorder="1" applyAlignment="1">
      <alignment vertical="center"/>
    </xf>
    <xf numFmtId="0" fontId="1" fillId="0" borderId="0" xfId="0" applyFont="1" applyBorder="1" applyAlignment="1"/>
    <xf numFmtId="0" fontId="12" fillId="6" borderId="17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7" borderId="17" xfId="0" applyFont="1" applyFill="1" applyBorder="1" applyAlignment="1">
      <alignment horizontal="center" vertical="center"/>
    </xf>
    <xf numFmtId="0" fontId="12" fillId="18" borderId="17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vertical="top"/>
    </xf>
    <xf numFmtId="0" fontId="11" fillId="0" borderId="5" xfId="0" applyFont="1" applyBorder="1"/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16" fillId="0" borderId="2" xfId="0" applyFont="1" applyFill="1" applyBorder="1" applyAlignment="1">
      <alignment vertical="top" wrapText="1"/>
    </xf>
    <xf numFmtId="2" fontId="16" fillId="0" borderId="18" xfId="0" applyNumberFormat="1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2" fontId="16" fillId="0" borderId="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shrinkToFit="1"/>
    </xf>
    <xf numFmtId="1" fontId="6" fillId="0" borderId="2" xfId="1" applyNumberFormat="1" applyFont="1" applyFill="1" applyBorder="1" applyAlignment="1">
      <alignment horizontal="center" vertical="top" shrinkToFit="1"/>
    </xf>
    <xf numFmtId="2" fontId="16" fillId="0" borderId="2" xfId="1" applyNumberFormat="1" applyFont="1" applyFill="1" applyBorder="1" applyAlignment="1">
      <alignment horizontal="center" vertical="top" shrinkToFit="1"/>
    </xf>
    <xf numFmtId="0" fontId="16" fillId="0" borderId="18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18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1" fontId="16" fillId="0" borderId="2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31" fillId="0" borderId="0" xfId="0" applyFont="1" applyFill="1" applyBorder="1"/>
    <xf numFmtId="0" fontId="28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6" fillId="10" borderId="0" xfId="0" applyFont="1" applyFill="1" applyBorder="1"/>
    <xf numFmtId="0" fontId="16" fillId="10" borderId="1" xfId="0" applyFont="1" applyFill="1" applyBorder="1" applyAlignment="1">
      <alignment vertical="center"/>
    </xf>
    <xf numFmtId="0" fontId="16" fillId="10" borderId="8" xfId="0" applyFont="1" applyFill="1" applyBorder="1" applyAlignment="1">
      <alignment vertical="center"/>
    </xf>
    <xf numFmtId="0" fontId="16" fillId="10" borderId="9" xfId="0" applyFont="1" applyFill="1" applyBorder="1" applyAlignment="1">
      <alignment vertical="center"/>
    </xf>
    <xf numFmtId="0" fontId="6" fillId="10" borderId="0" xfId="0" applyFont="1" applyFill="1" applyBorder="1" applyAlignment="1"/>
    <xf numFmtId="0" fontId="16" fillId="10" borderId="17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10" borderId="2" xfId="0" applyFont="1" applyFill="1" applyBorder="1" applyAlignment="1">
      <alignment horizontal="left" vertical="top" wrapText="1"/>
    </xf>
    <xf numFmtId="2" fontId="16" fillId="10" borderId="18" xfId="0" applyNumberFormat="1" applyFont="1" applyFill="1" applyBorder="1" applyAlignment="1">
      <alignment horizontal="center" vertical="top" wrapText="1"/>
    </xf>
    <xf numFmtId="2" fontId="16" fillId="10" borderId="2" xfId="0" applyNumberFormat="1" applyFont="1" applyFill="1" applyBorder="1" applyAlignment="1">
      <alignment horizontal="center" vertical="top" wrapText="1"/>
    </xf>
    <xf numFmtId="2" fontId="16" fillId="10" borderId="2" xfId="1" applyNumberFormat="1" applyFont="1" applyFill="1" applyBorder="1" applyAlignment="1">
      <alignment horizontal="center" vertical="top" shrinkToFit="1"/>
    </xf>
    <xf numFmtId="0" fontId="19" fillId="0" borderId="0" xfId="0" applyFont="1" applyAlignment="1">
      <alignment vertical="top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vertical="top" wrapText="1"/>
    </xf>
    <xf numFmtId="1" fontId="29" fillId="0" borderId="2" xfId="0" applyNumberFormat="1" applyFont="1" applyFill="1" applyBorder="1" applyAlignment="1">
      <alignment horizontal="center" vertical="top" wrapText="1"/>
    </xf>
    <xf numFmtId="2" fontId="29" fillId="0" borderId="2" xfId="0" applyNumberFormat="1" applyFont="1" applyFill="1" applyBorder="1" applyAlignment="1">
      <alignment horizontal="center" vertical="top"/>
    </xf>
    <xf numFmtId="0" fontId="29" fillId="0" borderId="2" xfId="0" applyFont="1" applyFill="1" applyBorder="1" applyAlignment="1">
      <alignment horizontal="center" vertical="top" wrapText="1"/>
    </xf>
    <xf numFmtId="2" fontId="29" fillId="0" borderId="2" xfId="0" applyNumberFormat="1" applyFont="1" applyFill="1" applyBorder="1" applyAlignment="1">
      <alignment horizontal="center" vertical="top" wrapText="1"/>
    </xf>
    <xf numFmtId="0" fontId="25" fillId="10" borderId="2" xfId="0" applyFont="1" applyFill="1" applyBorder="1" applyAlignment="1">
      <alignment horizontal="center" vertical="top" wrapText="1"/>
    </xf>
    <xf numFmtId="2" fontId="25" fillId="10" borderId="2" xfId="1" applyNumberFormat="1" applyFont="1" applyFill="1" applyBorder="1" applyAlignment="1">
      <alignment horizontal="center" vertical="top" shrinkToFit="1"/>
    </xf>
    <xf numFmtId="2" fontId="25" fillId="1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2" fontId="25" fillId="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vertical="top" wrapText="1"/>
    </xf>
    <xf numFmtId="0" fontId="29" fillId="0" borderId="2" xfId="0" applyFont="1" applyFill="1" applyBorder="1" applyAlignment="1">
      <alignment vertical="top" wrapText="1"/>
    </xf>
    <xf numFmtId="2" fontId="25" fillId="0" borderId="2" xfId="0" applyNumberFormat="1" applyFont="1" applyFill="1" applyBorder="1" applyAlignment="1">
      <alignment horizontal="center" vertical="top"/>
    </xf>
    <xf numFmtId="2" fontId="29" fillId="0" borderId="2" xfId="0" applyNumberFormat="1" applyFont="1" applyFill="1" applyBorder="1" applyAlignment="1">
      <alignment vertical="top" wrapText="1"/>
    </xf>
    <xf numFmtId="2" fontId="25" fillId="0" borderId="2" xfId="0" applyNumberFormat="1" applyFont="1" applyFill="1" applyBorder="1" applyAlignment="1">
      <alignment vertical="top" wrapText="1"/>
    </xf>
    <xf numFmtId="1" fontId="25" fillId="0" borderId="2" xfId="0" applyNumberFormat="1" applyFont="1" applyFill="1" applyBorder="1" applyAlignment="1">
      <alignment horizontal="center" vertical="top" wrapText="1"/>
    </xf>
    <xf numFmtId="2" fontId="29" fillId="0" borderId="4" xfId="0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center" vertical="top" wrapText="1"/>
    </xf>
    <xf numFmtId="2" fontId="25" fillId="0" borderId="3" xfId="0" applyNumberFormat="1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2" fontId="25" fillId="0" borderId="3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/>
    </xf>
    <xf numFmtId="0" fontId="16" fillId="1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top" wrapText="1"/>
    </xf>
    <xf numFmtId="2" fontId="25" fillId="0" borderId="15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top"/>
    </xf>
    <xf numFmtId="0" fontId="28" fillId="10" borderId="1" xfId="0" applyFont="1" applyFill="1" applyBorder="1" applyAlignment="1">
      <alignment vertical="center"/>
    </xf>
    <xf numFmtId="0" fontId="28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top"/>
    </xf>
    <xf numFmtId="0" fontId="28" fillId="1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vertical="top" wrapText="1"/>
    </xf>
    <xf numFmtId="1" fontId="31" fillId="0" borderId="2" xfId="0" applyNumberFormat="1" applyFont="1" applyFill="1" applyBorder="1" applyAlignment="1">
      <alignment horizontal="center" vertical="top" wrapText="1"/>
    </xf>
    <xf numFmtId="2" fontId="31" fillId="0" borderId="2" xfId="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2" fontId="31" fillId="0" borderId="2" xfId="0" applyNumberFormat="1" applyFont="1" applyFill="1" applyBorder="1" applyAlignment="1">
      <alignment horizontal="center" vertical="top" wrapText="1"/>
    </xf>
    <xf numFmtId="1" fontId="31" fillId="0" borderId="2" xfId="0" applyNumberFormat="1" applyFont="1" applyFill="1" applyBorder="1" applyAlignment="1">
      <alignment horizontal="center" vertical="top"/>
    </xf>
    <xf numFmtId="2" fontId="31" fillId="0" borderId="2" xfId="1" applyNumberFormat="1" applyFont="1" applyFill="1" applyBorder="1" applyAlignment="1">
      <alignment horizontal="center" vertical="top" shrinkToFit="1"/>
    </xf>
    <xf numFmtId="1" fontId="31" fillId="0" borderId="2" xfId="1" applyNumberFormat="1" applyFont="1" applyFill="1" applyBorder="1" applyAlignment="1">
      <alignment horizontal="center" vertical="top" shrinkToFit="1"/>
    </xf>
    <xf numFmtId="0" fontId="28" fillId="10" borderId="2" xfId="0" applyFont="1" applyFill="1" applyBorder="1" applyAlignment="1">
      <alignment horizontal="center" vertical="top" wrapText="1"/>
    </xf>
    <xf numFmtId="2" fontId="28" fillId="10" borderId="2" xfId="1" applyNumberFormat="1" applyFont="1" applyFill="1" applyBorder="1" applyAlignment="1">
      <alignment horizontal="center" vertical="top" shrinkToFit="1"/>
    </xf>
    <xf numFmtId="2" fontId="28" fillId="10" borderId="2" xfId="0" applyNumberFormat="1" applyFont="1" applyFill="1" applyBorder="1" applyAlignment="1">
      <alignment horizontal="center" vertical="top" wrapText="1"/>
    </xf>
    <xf numFmtId="2" fontId="28" fillId="0" borderId="2" xfId="1" applyNumberFormat="1" applyFont="1" applyFill="1" applyBorder="1" applyAlignment="1">
      <alignment horizontal="center" vertical="top" shrinkToFit="1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center" vertical="top" wrapText="1"/>
    </xf>
    <xf numFmtId="2" fontId="28" fillId="0" borderId="2" xfId="0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0" fontId="31" fillId="0" borderId="2" xfId="0" applyFont="1" applyFill="1" applyBorder="1"/>
    <xf numFmtId="0" fontId="31" fillId="0" borderId="2" xfId="0" applyFont="1" applyFill="1" applyBorder="1" applyAlignment="1">
      <alignment vertical="top" wrapText="1"/>
    </xf>
    <xf numFmtId="2" fontId="31" fillId="0" borderId="2" xfId="0" applyNumberFormat="1" applyFont="1" applyFill="1" applyBorder="1" applyAlignment="1">
      <alignment vertical="top" wrapText="1"/>
    </xf>
    <xf numFmtId="2" fontId="28" fillId="0" borderId="2" xfId="0" applyNumberFormat="1" applyFont="1" applyFill="1" applyBorder="1" applyAlignment="1">
      <alignment horizontal="center" vertical="top"/>
    </xf>
    <xf numFmtId="2" fontId="28" fillId="0" borderId="2" xfId="0" applyNumberFormat="1" applyFont="1" applyFill="1" applyBorder="1" applyAlignment="1">
      <alignment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2" fontId="28" fillId="0" borderId="5" xfId="0" applyNumberFormat="1" applyFont="1" applyFill="1" applyBorder="1" applyAlignment="1">
      <alignment horizontal="center" vertical="top"/>
    </xf>
    <xf numFmtId="0" fontId="31" fillId="20" borderId="0" xfId="0" applyFont="1" applyFill="1" applyBorder="1"/>
    <xf numFmtId="0" fontId="28" fillId="20" borderId="1" xfId="0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vertical="top" wrapText="1"/>
    </xf>
    <xf numFmtId="1" fontId="31" fillId="20" borderId="2" xfId="0" applyNumberFormat="1" applyFont="1" applyFill="1" applyBorder="1" applyAlignment="1">
      <alignment horizontal="center" vertical="top" wrapText="1"/>
    </xf>
    <xf numFmtId="0" fontId="31" fillId="20" borderId="2" xfId="0" applyFont="1" applyFill="1" applyBorder="1" applyAlignment="1">
      <alignment horizontal="center" vertical="top" wrapText="1"/>
    </xf>
    <xf numFmtId="0" fontId="28" fillId="20" borderId="2" xfId="0" applyFont="1" applyFill="1" applyBorder="1" applyAlignment="1">
      <alignment horizontal="center" vertical="top" wrapText="1"/>
    </xf>
    <xf numFmtId="0" fontId="28" fillId="20" borderId="2" xfId="0" applyFont="1" applyFill="1" applyBorder="1" applyAlignment="1">
      <alignment vertical="top" wrapText="1"/>
    </xf>
    <xf numFmtId="0" fontId="28" fillId="20" borderId="5" xfId="0" applyFont="1" applyFill="1" applyBorder="1" applyAlignment="1">
      <alignment horizontal="center" vertical="top" wrapText="1"/>
    </xf>
    <xf numFmtId="0" fontId="28" fillId="20" borderId="0" xfId="0" applyFont="1" applyFill="1" applyBorder="1" applyAlignment="1">
      <alignment horizontal="center" vertical="top"/>
    </xf>
    <xf numFmtId="0" fontId="28" fillId="20" borderId="1" xfId="0" applyFont="1" applyFill="1" applyBorder="1" applyAlignment="1">
      <alignment horizontal="center" vertical="top"/>
    </xf>
    <xf numFmtId="0" fontId="28" fillId="20" borderId="16" xfId="0" applyFont="1" applyFill="1" applyBorder="1" applyAlignment="1">
      <alignment horizontal="center" vertical="top" wrapText="1"/>
    </xf>
    <xf numFmtId="2" fontId="31" fillId="20" borderId="2" xfId="0" applyNumberFormat="1" applyFont="1" applyFill="1" applyBorder="1" applyAlignment="1">
      <alignment horizontal="center" vertical="top"/>
    </xf>
    <xf numFmtId="1" fontId="31" fillId="20" borderId="2" xfId="0" applyNumberFormat="1" applyFont="1" applyFill="1" applyBorder="1" applyAlignment="1">
      <alignment horizontal="center" vertical="top"/>
    </xf>
    <xf numFmtId="1" fontId="31" fillId="20" borderId="2" xfId="1" applyNumberFormat="1" applyFont="1" applyFill="1" applyBorder="1" applyAlignment="1">
      <alignment horizontal="center" vertical="top" shrinkToFit="1"/>
    </xf>
    <xf numFmtId="2" fontId="28" fillId="20" borderId="2" xfId="1" applyNumberFormat="1" applyFont="1" applyFill="1" applyBorder="1" applyAlignment="1">
      <alignment horizontal="center" vertical="top" shrinkToFit="1"/>
    </xf>
    <xf numFmtId="2" fontId="28" fillId="20" borderId="2" xfId="0" applyNumberFormat="1" applyFont="1" applyFill="1" applyBorder="1" applyAlignment="1">
      <alignment horizontal="center" vertical="top" wrapText="1"/>
    </xf>
    <xf numFmtId="2" fontId="28" fillId="20" borderId="2" xfId="0" applyNumberFormat="1" applyFont="1" applyFill="1" applyBorder="1" applyAlignment="1">
      <alignment horizontal="center" vertical="top"/>
    </xf>
    <xf numFmtId="2" fontId="31" fillId="20" borderId="2" xfId="0" applyNumberFormat="1" applyFont="1" applyFill="1" applyBorder="1" applyAlignment="1">
      <alignment vertical="top" wrapText="1"/>
    </xf>
    <xf numFmtId="2" fontId="28" fillId="20" borderId="5" xfId="0" applyNumberFormat="1" applyFont="1" applyFill="1" applyBorder="1" applyAlignment="1">
      <alignment horizontal="center" vertical="top"/>
    </xf>
    <xf numFmtId="0" fontId="31" fillId="20" borderId="0" xfId="0" applyFont="1" applyFill="1" applyBorder="1" applyAlignment="1">
      <alignment horizontal="center" vertical="top"/>
    </xf>
    <xf numFmtId="2" fontId="28" fillId="20" borderId="2" xfId="0" applyNumberFormat="1" applyFont="1" applyFill="1" applyBorder="1" applyAlignment="1">
      <alignment vertical="top" wrapText="1"/>
    </xf>
    <xf numFmtId="0" fontId="28" fillId="20" borderId="2" xfId="0" applyFont="1" applyFill="1" applyBorder="1"/>
    <xf numFmtId="0" fontId="31" fillId="20" borderId="2" xfId="0" applyFont="1" applyFill="1" applyBorder="1"/>
    <xf numFmtId="2" fontId="31" fillId="20" borderId="2" xfId="0" applyNumberFormat="1" applyFont="1" applyFill="1" applyBorder="1" applyAlignment="1">
      <alignment horizontal="center" vertical="top" wrapText="1"/>
    </xf>
    <xf numFmtId="0" fontId="31" fillId="20" borderId="0" xfId="0" applyFont="1" applyFill="1" applyBorder="1" applyAlignment="1">
      <alignment horizontal="center"/>
    </xf>
    <xf numFmtId="0" fontId="6" fillId="20" borderId="0" xfId="0" applyFont="1" applyFill="1" applyBorder="1"/>
    <xf numFmtId="0" fontId="16" fillId="20" borderId="0" xfId="0" applyFont="1" applyFill="1" applyBorder="1" applyAlignment="1">
      <alignment horizontal="center" vertical="top"/>
    </xf>
    <xf numFmtId="1" fontId="6" fillId="20" borderId="2" xfId="0" applyNumberFormat="1" applyFont="1" applyFill="1" applyBorder="1" applyAlignment="1">
      <alignment horizontal="center" vertical="top" wrapText="1"/>
    </xf>
    <xf numFmtId="2" fontId="6" fillId="20" borderId="2" xfId="0" applyNumberFormat="1" applyFont="1" applyFill="1" applyBorder="1" applyAlignment="1">
      <alignment horizontal="center" vertical="top"/>
    </xf>
    <xf numFmtId="1" fontId="6" fillId="20" borderId="2" xfId="0" applyNumberFormat="1" applyFont="1" applyFill="1" applyBorder="1" applyAlignment="1">
      <alignment horizontal="center" vertical="top"/>
    </xf>
    <xf numFmtId="1" fontId="6" fillId="20" borderId="2" xfId="1" applyNumberFormat="1" applyFont="1" applyFill="1" applyBorder="1" applyAlignment="1">
      <alignment horizontal="center" vertical="top" shrinkToFit="1"/>
    </xf>
    <xf numFmtId="0" fontId="6" fillId="20" borderId="2" xfId="0" applyFont="1" applyFill="1" applyBorder="1" applyAlignment="1">
      <alignment horizontal="center" vertical="top" wrapText="1"/>
    </xf>
    <xf numFmtId="0" fontId="16" fillId="20" borderId="2" xfId="0" applyFont="1" applyFill="1" applyBorder="1" applyAlignment="1">
      <alignment horizontal="center" vertical="top" wrapText="1"/>
    </xf>
    <xf numFmtId="2" fontId="16" fillId="20" borderId="2" xfId="1" applyNumberFormat="1" applyFont="1" applyFill="1" applyBorder="1" applyAlignment="1">
      <alignment horizontal="center" vertical="top" shrinkToFit="1"/>
    </xf>
    <xf numFmtId="0" fontId="16" fillId="20" borderId="2" xfId="0" applyFont="1" applyFill="1" applyBorder="1" applyAlignment="1">
      <alignment vertical="top" wrapText="1"/>
    </xf>
    <xf numFmtId="2" fontId="16" fillId="20" borderId="2" xfId="0" applyNumberFormat="1" applyFont="1" applyFill="1" applyBorder="1" applyAlignment="1">
      <alignment horizontal="center" vertical="top" wrapText="1"/>
    </xf>
    <xf numFmtId="2" fontId="16" fillId="20" borderId="2" xfId="0" applyNumberFormat="1" applyFont="1" applyFill="1" applyBorder="1" applyAlignment="1">
      <alignment horizontal="center" vertical="top"/>
    </xf>
    <xf numFmtId="2" fontId="16" fillId="20" borderId="2" xfId="0" applyNumberFormat="1" applyFont="1" applyFill="1" applyBorder="1" applyAlignment="1">
      <alignment vertical="top" wrapText="1"/>
    </xf>
    <xf numFmtId="0" fontId="6" fillId="20" borderId="0" xfId="0" applyFont="1" applyFill="1" applyBorder="1" applyAlignment="1">
      <alignment horizontal="center" vertical="top"/>
    </xf>
    <xf numFmtId="0" fontId="31" fillId="0" borderId="18" xfId="0" applyFont="1" applyFill="1" applyBorder="1" applyAlignment="1">
      <alignment horizontal="center" vertical="top" wrapText="1"/>
    </xf>
    <xf numFmtId="0" fontId="32" fillId="0" borderId="27" xfId="0" applyFont="1" applyBorder="1" applyAlignment="1">
      <alignment horizontal="justify" vertical="top" wrapText="1"/>
    </xf>
    <xf numFmtId="0" fontId="32" fillId="0" borderId="28" xfId="0" applyFont="1" applyBorder="1" applyAlignment="1">
      <alignment horizontal="justify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/>
    </xf>
    <xf numFmtId="0" fontId="16" fillId="20" borderId="17" xfId="0" applyFont="1" applyFill="1" applyBorder="1" applyAlignment="1">
      <alignment horizontal="center" vertical="top" wrapText="1"/>
    </xf>
    <xf numFmtId="2" fontId="16" fillId="20" borderId="17" xfId="0" applyNumberFormat="1" applyFont="1" applyFill="1" applyBorder="1" applyAlignment="1">
      <alignment horizontal="center" vertical="top"/>
    </xf>
    <xf numFmtId="0" fontId="16" fillId="20" borderId="1" xfId="0" applyFont="1" applyFill="1" applyBorder="1" applyAlignment="1">
      <alignment horizontal="center" vertical="top"/>
    </xf>
    <xf numFmtId="0" fontId="16" fillId="20" borderId="2" xfId="0" applyFont="1" applyFill="1" applyBorder="1"/>
    <xf numFmtId="0" fontId="16" fillId="0" borderId="2" xfId="0" applyFont="1" applyFill="1" applyBorder="1"/>
    <xf numFmtId="0" fontId="6" fillId="20" borderId="2" xfId="0" applyFont="1" applyFill="1" applyBorder="1"/>
    <xf numFmtId="0" fontId="6" fillId="0" borderId="2" xfId="0" applyFont="1" applyFill="1" applyBorder="1"/>
    <xf numFmtId="0" fontId="35" fillId="0" borderId="0" xfId="0" applyFont="1" applyAlignment="1">
      <alignment vertical="top"/>
    </xf>
    <xf numFmtId="0" fontId="35" fillId="0" borderId="0" xfId="0" applyFont="1" applyAlignment="1" applyProtection="1">
      <alignment vertical="top"/>
      <protection hidden="1"/>
    </xf>
    <xf numFmtId="0" fontId="36" fillId="0" borderId="29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horizontal="center" vertical="top"/>
      <protection hidden="1"/>
    </xf>
    <xf numFmtId="0" fontId="35" fillId="0" borderId="0" xfId="0" applyFont="1" applyFill="1" applyAlignment="1">
      <alignment vertical="top"/>
    </xf>
    <xf numFmtId="0" fontId="36" fillId="0" borderId="30" xfId="0" applyFont="1" applyFill="1" applyBorder="1" applyAlignment="1" applyProtection="1">
      <alignment horizontal="center" vertical="top"/>
      <protection hidden="1"/>
    </xf>
    <xf numFmtId="0" fontId="36" fillId="0" borderId="31" xfId="0" applyFont="1" applyFill="1" applyBorder="1" applyAlignment="1" applyProtection="1">
      <alignment horizontal="center" vertical="top"/>
      <protection hidden="1"/>
    </xf>
    <xf numFmtId="0" fontId="36" fillId="0" borderId="32" xfId="0" applyFont="1" applyFill="1" applyBorder="1" applyAlignment="1" applyProtection="1">
      <alignment horizontal="center" vertical="top"/>
      <protection hidden="1"/>
    </xf>
    <xf numFmtId="0" fontId="36" fillId="0" borderId="33" xfId="0" applyFont="1" applyFill="1" applyBorder="1" applyAlignment="1" applyProtection="1">
      <alignment horizontal="center" vertical="top"/>
      <protection hidden="1"/>
    </xf>
    <xf numFmtId="0" fontId="36" fillId="0" borderId="35" xfId="0" applyFont="1" applyFill="1" applyBorder="1" applyAlignment="1" applyProtection="1">
      <alignment horizontal="center" vertical="top"/>
      <protection hidden="1"/>
    </xf>
    <xf numFmtId="0" fontId="36" fillId="0" borderId="36" xfId="0" applyFont="1" applyFill="1" applyBorder="1" applyAlignment="1" applyProtection="1">
      <alignment vertical="top"/>
      <protection hidden="1"/>
    </xf>
    <xf numFmtId="0" fontId="35" fillId="0" borderId="36" xfId="0" applyFont="1" applyFill="1" applyBorder="1" applyAlignment="1" applyProtection="1">
      <alignment horizontal="center" vertical="top"/>
      <protection hidden="1"/>
    </xf>
    <xf numFmtId="0" fontId="35" fillId="0" borderId="37" xfId="0" applyFont="1" applyFill="1" applyBorder="1" applyAlignment="1" applyProtection="1">
      <alignment horizontal="center" vertical="top"/>
      <protection hidden="1"/>
    </xf>
    <xf numFmtId="0" fontId="35" fillId="0" borderId="38" xfId="0" applyFont="1" applyFill="1" applyBorder="1" applyAlignment="1" applyProtection="1">
      <alignment vertical="top"/>
      <protection hidden="1"/>
    </xf>
    <xf numFmtId="187" fontId="35" fillId="0" borderId="39" xfId="3" applyNumberFormat="1" applyFont="1" applyFill="1" applyBorder="1" applyAlignment="1" applyProtection="1">
      <alignment vertical="top"/>
      <protection hidden="1"/>
    </xf>
    <xf numFmtId="187" fontId="35" fillId="0" borderId="40" xfId="3" applyNumberFormat="1" applyFont="1" applyFill="1" applyBorder="1" applyAlignment="1" applyProtection="1">
      <alignment horizontal="center" vertical="top"/>
      <protection locked="0" hidden="1"/>
    </xf>
    <xf numFmtId="0" fontId="35" fillId="0" borderId="40" xfId="0" applyFont="1" applyFill="1" applyBorder="1" applyAlignment="1" applyProtection="1">
      <alignment horizontal="left" vertical="top" wrapText="1"/>
      <protection locked="0" hidden="1"/>
    </xf>
    <xf numFmtId="0" fontId="35" fillId="0" borderId="41" xfId="0" applyFont="1" applyBorder="1" applyAlignment="1" applyProtection="1">
      <alignment vertical="top"/>
      <protection hidden="1"/>
    </xf>
    <xf numFmtId="0" fontId="35" fillId="0" borderId="42" xfId="0" applyFont="1" applyBorder="1" applyAlignment="1" applyProtection="1">
      <alignment vertical="top"/>
      <protection hidden="1"/>
    </xf>
    <xf numFmtId="0" fontId="35" fillId="0" borderId="42" xfId="0" applyFont="1" applyFill="1" applyBorder="1" applyAlignment="1" applyProtection="1">
      <alignment horizontal="center" vertical="top"/>
      <protection hidden="1"/>
    </xf>
    <xf numFmtId="0" fontId="35" fillId="0" borderId="43" xfId="0" applyFont="1" applyFill="1" applyBorder="1" applyAlignment="1" applyProtection="1">
      <alignment horizontal="center" vertical="top"/>
      <protection hidden="1"/>
    </xf>
    <xf numFmtId="0" fontId="35" fillId="0" borderId="44" xfId="0" applyFont="1" applyFill="1" applyBorder="1" applyAlignment="1" applyProtection="1">
      <alignment vertical="top"/>
      <protection hidden="1"/>
    </xf>
    <xf numFmtId="187" fontId="35" fillId="0" borderId="45" xfId="3" applyNumberFormat="1" applyFont="1" applyFill="1" applyBorder="1" applyAlignment="1" applyProtection="1">
      <alignment vertical="top"/>
      <protection hidden="1"/>
    </xf>
    <xf numFmtId="187" fontId="35" fillId="0" borderId="46" xfId="3" applyNumberFormat="1" applyFont="1" applyFill="1" applyBorder="1" applyAlignment="1" applyProtection="1">
      <alignment horizontal="center" vertical="top"/>
      <protection locked="0" hidden="1"/>
    </xf>
    <xf numFmtId="0" fontId="35" fillId="0" borderId="46" xfId="0" applyFont="1" applyFill="1" applyBorder="1" applyAlignment="1" applyProtection="1">
      <alignment horizontal="left" vertical="top" wrapText="1"/>
      <protection locked="0" hidden="1"/>
    </xf>
    <xf numFmtId="0" fontId="35" fillId="0" borderId="46" xfId="0" applyFont="1" applyFill="1" applyBorder="1" applyAlignment="1" applyProtection="1">
      <alignment horizontal="center" vertical="top"/>
      <protection locked="0" hidden="1"/>
    </xf>
    <xf numFmtId="0" fontId="35" fillId="0" borderId="44" xfId="0" applyFont="1" applyFill="1" applyBorder="1" applyAlignment="1">
      <alignment vertical="top"/>
    </xf>
    <xf numFmtId="187" fontId="35" fillId="0" borderId="45" xfId="3" applyNumberFormat="1" applyFont="1" applyFill="1" applyBorder="1" applyAlignment="1">
      <alignment vertical="top"/>
    </xf>
    <xf numFmtId="0" fontId="35" fillId="0" borderId="47" xfId="0" applyFont="1" applyBorder="1" applyAlignment="1" applyProtection="1">
      <alignment vertical="top"/>
      <protection hidden="1"/>
    </xf>
    <xf numFmtId="0" fontId="35" fillId="0" borderId="48" xfId="0" applyFont="1" applyBorder="1" applyAlignment="1" applyProtection="1">
      <alignment vertical="top"/>
      <protection hidden="1"/>
    </xf>
    <xf numFmtId="0" fontId="35" fillId="0" borderId="48" xfId="0" applyFont="1" applyFill="1" applyBorder="1" applyAlignment="1" applyProtection="1">
      <alignment horizontal="center" vertical="top"/>
      <protection hidden="1"/>
    </xf>
    <xf numFmtId="0" fontId="35" fillId="0" borderId="49" xfId="0" applyFont="1" applyFill="1" applyBorder="1" applyAlignment="1" applyProtection="1">
      <alignment horizontal="center" vertical="top"/>
      <protection hidden="1"/>
    </xf>
    <xf numFmtId="0" fontId="35" fillId="0" borderId="50" xfId="0" applyFont="1" applyFill="1" applyBorder="1" applyAlignment="1" applyProtection="1">
      <alignment vertical="top"/>
      <protection hidden="1"/>
    </xf>
    <xf numFmtId="187" fontId="35" fillId="0" borderId="51" xfId="3" applyNumberFormat="1" applyFont="1" applyFill="1" applyBorder="1" applyAlignment="1" applyProtection="1">
      <alignment vertical="top"/>
      <protection hidden="1"/>
    </xf>
    <xf numFmtId="187" fontId="35" fillId="0" borderId="52" xfId="3" applyNumberFormat="1" applyFont="1" applyFill="1" applyBorder="1" applyAlignment="1" applyProtection="1">
      <alignment horizontal="center" vertical="top"/>
      <protection locked="0" hidden="1"/>
    </xf>
    <xf numFmtId="0" fontId="35" fillId="0" borderId="30" xfId="0" applyFont="1" applyBorder="1" applyAlignment="1" applyProtection="1">
      <alignment vertical="top"/>
      <protection hidden="1"/>
    </xf>
    <xf numFmtId="0" fontId="35" fillId="0" borderId="31" xfId="0" applyFont="1" applyBorder="1" applyAlignment="1" applyProtection="1">
      <alignment vertical="top"/>
      <protection hidden="1"/>
    </xf>
    <xf numFmtId="0" fontId="35" fillId="0" borderId="31" xfId="0" applyFont="1" applyFill="1" applyBorder="1" applyAlignment="1" applyProtection="1">
      <alignment vertical="top"/>
      <protection hidden="1"/>
    </xf>
    <xf numFmtId="0" fontId="35" fillId="0" borderId="53" xfId="0" applyFont="1" applyFill="1" applyBorder="1" applyAlignment="1" applyProtection="1">
      <alignment vertical="top"/>
      <protection hidden="1"/>
    </xf>
    <xf numFmtId="187" fontId="36" fillId="0" borderId="34" xfId="3" applyNumberFormat="1" applyFont="1" applyFill="1" applyBorder="1" applyAlignment="1" applyProtection="1">
      <alignment vertical="top"/>
      <protection hidden="1"/>
    </xf>
    <xf numFmtId="187" fontId="37" fillId="0" borderId="27" xfId="3" applyNumberFormat="1" applyFont="1" applyFill="1" applyBorder="1" applyAlignment="1" applyProtection="1">
      <alignment horizontal="center" vertical="top"/>
      <protection hidden="1"/>
    </xf>
    <xf numFmtId="2" fontId="37" fillId="0" borderId="27" xfId="4" applyNumberFormat="1" applyFont="1" applyFill="1" applyBorder="1" applyAlignment="1" applyProtection="1">
      <alignment horizontal="center" vertical="top"/>
      <protection hidden="1"/>
    </xf>
    <xf numFmtId="0" fontId="36" fillId="0" borderId="54" xfId="0" applyFont="1" applyFill="1" applyBorder="1" applyAlignment="1" applyProtection="1">
      <alignment horizontal="center" vertical="top"/>
      <protection hidden="1"/>
    </xf>
    <xf numFmtId="0" fontId="36" fillId="0" borderId="55" xfId="0" applyFont="1" applyFill="1" applyBorder="1" applyAlignment="1" applyProtection="1">
      <alignment vertical="top"/>
      <protection hidden="1"/>
    </xf>
    <xf numFmtId="0" fontId="35" fillId="0" borderId="55" xfId="0" applyFont="1" applyFill="1" applyBorder="1" applyAlignment="1" applyProtection="1">
      <alignment horizontal="center" vertical="top"/>
      <protection hidden="1"/>
    </xf>
    <xf numFmtId="0" fontId="35" fillId="0" borderId="56" xfId="0" applyFont="1" applyFill="1" applyBorder="1" applyAlignment="1" applyProtection="1">
      <alignment horizontal="center" vertical="top"/>
      <protection hidden="1"/>
    </xf>
    <xf numFmtId="0" fontId="35" fillId="0" borderId="57" xfId="0" applyFont="1" applyFill="1" applyBorder="1" applyAlignment="1" applyProtection="1">
      <alignment vertical="top"/>
      <protection hidden="1"/>
    </xf>
    <xf numFmtId="187" fontId="35" fillId="0" borderId="58" xfId="3" applyNumberFormat="1" applyFont="1" applyFill="1" applyBorder="1" applyAlignment="1" applyProtection="1">
      <alignment vertical="top"/>
      <protection hidden="1"/>
    </xf>
    <xf numFmtId="187" fontId="35" fillId="0" borderId="59" xfId="3" applyNumberFormat="1" applyFont="1" applyFill="1" applyBorder="1" applyAlignment="1" applyProtection="1">
      <alignment horizontal="center" vertical="top"/>
      <protection locked="0" hidden="1"/>
    </xf>
    <xf numFmtId="0" fontId="35" fillId="0" borderId="59" xfId="0" applyFont="1" applyFill="1" applyBorder="1" applyAlignment="1" applyProtection="1">
      <alignment horizontal="center" vertical="top"/>
      <protection locked="0" hidden="1"/>
    </xf>
    <xf numFmtId="0" fontId="35" fillId="0" borderId="44" xfId="0" applyFont="1" applyFill="1" applyBorder="1" applyAlignment="1">
      <alignment vertical="top" wrapText="1"/>
    </xf>
    <xf numFmtId="187" fontId="35" fillId="0" borderId="45" xfId="3" applyNumberFormat="1" applyFont="1" applyFill="1" applyBorder="1" applyAlignment="1">
      <alignment vertical="top" wrapText="1"/>
    </xf>
    <xf numFmtId="187" fontId="35" fillId="0" borderId="0" xfId="0" applyNumberFormat="1" applyFont="1" applyAlignment="1">
      <alignment vertical="top"/>
    </xf>
    <xf numFmtId="0" fontId="35" fillId="0" borderId="50" xfId="0" applyFont="1" applyFill="1" applyBorder="1" applyAlignment="1">
      <alignment vertical="top"/>
    </xf>
    <xf numFmtId="187" fontId="35" fillId="0" borderId="51" xfId="3" applyNumberFormat="1" applyFont="1" applyFill="1" applyBorder="1" applyAlignment="1">
      <alignment vertical="top"/>
    </xf>
    <xf numFmtId="187" fontId="36" fillId="0" borderId="34" xfId="3" applyNumberFormat="1" applyFont="1" applyFill="1" applyBorder="1" applyAlignment="1" applyProtection="1">
      <alignment horizontal="right" vertical="top"/>
      <protection hidden="1"/>
    </xf>
    <xf numFmtId="0" fontId="35" fillId="0" borderId="57" xfId="0" applyFont="1" applyFill="1" applyBorder="1" applyAlignment="1" applyProtection="1">
      <alignment vertical="top" wrapText="1"/>
      <protection hidden="1"/>
    </xf>
    <xf numFmtId="187" fontId="35" fillId="0" borderId="58" xfId="3" applyNumberFormat="1" applyFont="1" applyFill="1" applyBorder="1" applyAlignment="1" applyProtection="1">
      <alignment vertical="top" wrapText="1"/>
      <protection hidden="1"/>
    </xf>
    <xf numFmtId="187" fontId="36" fillId="0" borderId="34" xfId="3" applyNumberFormat="1" applyFont="1" applyFill="1" applyBorder="1" applyAlignment="1" applyProtection="1">
      <alignment horizontal="center" vertical="top"/>
      <protection hidden="1"/>
    </xf>
    <xf numFmtId="0" fontId="35" fillId="0" borderId="59" xfId="0" applyFont="1" applyFill="1" applyBorder="1" applyAlignment="1" applyProtection="1">
      <alignment horizontal="left" vertical="top" wrapText="1"/>
      <protection locked="0" hidden="1"/>
    </xf>
    <xf numFmtId="0" fontId="35" fillId="0" borderId="44" xfId="0" applyFont="1" applyFill="1" applyBorder="1" applyAlignment="1" applyProtection="1">
      <alignment vertical="top" wrapText="1"/>
      <protection hidden="1"/>
    </xf>
    <xf numFmtId="187" fontId="35" fillId="0" borderId="45" xfId="3" applyNumberFormat="1" applyFont="1" applyFill="1" applyBorder="1" applyAlignment="1" applyProtection="1">
      <alignment vertical="top" wrapText="1"/>
      <protection hidden="1"/>
    </xf>
    <xf numFmtId="187" fontId="35" fillId="20" borderId="46" xfId="3" applyNumberFormat="1" applyFont="1" applyFill="1" applyBorder="1" applyAlignment="1" applyProtection="1">
      <alignment horizontal="center" vertical="top"/>
      <protection locked="0" hidden="1"/>
    </xf>
    <xf numFmtId="0" fontId="36" fillId="0" borderId="35" xfId="0" applyFont="1" applyBorder="1" applyAlignment="1" applyProtection="1">
      <alignment horizontal="center" vertical="top"/>
      <protection hidden="1"/>
    </xf>
    <xf numFmtId="0" fontId="35" fillId="0" borderId="40" xfId="0" applyFont="1" applyFill="1" applyBorder="1" applyAlignment="1" applyProtection="1">
      <alignment horizontal="center" vertical="top"/>
      <protection locked="0" hidden="1"/>
    </xf>
    <xf numFmtId="0" fontId="36" fillId="0" borderId="42" xfId="0" applyFont="1" applyFill="1" applyBorder="1" applyAlignment="1" applyProtection="1">
      <alignment vertical="top"/>
      <protection hidden="1"/>
    </xf>
    <xf numFmtId="0" fontId="38" fillId="0" borderId="42" xfId="0" applyFont="1" applyFill="1" applyBorder="1" applyAlignment="1" applyProtection="1">
      <alignment vertical="top"/>
      <protection hidden="1"/>
    </xf>
    <xf numFmtId="0" fontId="36" fillId="0" borderId="54" xfId="0" applyFont="1" applyBorder="1" applyAlignment="1" applyProtection="1">
      <alignment horizontal="center" vertical="top"/>
      <protection hidden="1"/>
    </xf>
    <xf numFmtId="0" fontId="36" fillId="0" borderId="55" xfId="0" applyFont="1" applyBorder="1" applyAlignment="1" applyProtection="1">
      <alignment vertical="top"/>
      <protection hidden="1"/>
    </xf>
    <xf numFmtId="0" fontId="37" fillId="0" borderId="55" xfId="0" applyFont="1" applyFill="1" applyBorder="1" applyAlignment="1" applyProtection="1">
      <alignment vertical="top"/>
      <protection hidden="1"/>
    </xf>
    <xf numFmtId="0" fontId="39" fillId="0" borderId="55" xfId="0" applyFont="1" applyFill="1" applyBorder="1" applyAlignment="1" applyProtection="1">
      <alignment horizontal="center" vertical="top"/>
      <protection hidden="1"/>
    </xf>
    <xf numFmtId="0" fontId="39" fillId="0" borderId="56" xfId="0" applyFont="1" applyFill="1" applyBorder="1" applyAlignment="1" applyProtection="1">
      <alignment horizontal="center" vertical="top"/>
      <protection hidden="1"/>
    </xf>
    <xf numFmtId="0" fontId="39" fillId="0" borderId="57" xfId="0" applyFont="1" applyFill="1" applyBorder="1" applyAlignment="1" applyProtection="1">
      <alignment vertical="top"/>
      <protection hidden="1"/>
    </xf>
    <xf numFmtId="187" fontId="39" fillId="0" borderId="58" xfId="3" applyNumberFormat="1" applyFont="1" applyFill="1" applyBorder="1" applyAlignment="1" applyProtection="1">
      <alignment vertical="top"/>
      <protection hidden="1"/>
    </xf>
    <xf numFmtId="187" fontId="39" fillId="0" borderId="59" xfId="3" applyNumberFormat="1" applyFont="1" applyFill="1" applyBorder="1" applyAlignment="1" applyProtection="1">
      <alignment horizontal="center" vertical="top"/>
      <protection locked="0" hidden="1"/>
    </xf>
    <xf numFmtId="0" fontId="39" fillId="0" borderId="59" xfId="0" applyFont="1" applyFill="1" applyBorder="1" applyAlignment="1" applyProtection="1">
      <alignment horizontal="center" vertical="top"/>
      <protection locked="0" hidden="1"/>
    </xf>
    <xf numFmtId="0" fontId="37" fillId="0" borderId="42" xfId="0" applyFont="1" applyBorder="1" applyAlignment="1" applyProtection="1">
      <alignment vertical="top"/>
      <protection hidden="1"/>
    </xf>
    <xf numFmtId="0" fontId="39" fillId="0" borderId="42" xfId="0" applyFont="1" applyFill="1" applyBorder="1" applyAlignment="1" applyProtection="1">
      <alignment horizontal="center" vertical="top"/>
      <protection hidden="1"/>
    </xf>
    <xf numFmtId="0" fontId="39" fillId="0" borderId="43" xfId="0" applyFont="1" applyFill="1" applyBorder="1" applyAlignment="1" applyProtection="1">
      <alignment horizontal="center" vertical="top"/>
      <protection hidden="1"/>
    </xf>
    <xf numFmtId="0" fontId="39" fillId="0" borderId="44" xfId="0" applyFont="1" applyFill="1" applyBorder="1" applyAlignment="1" applyProtection="1">
      <alignment vertical="top"/>
      <protection hidden="1"/>
    </xf>
    <xf numFmtId="187" fontId="39" fillId="0" borderId="45" xfId="3" applyNumberFormat="1" applyFont="1" applyFill="1" applyBorder="1" applyAlignment="1" applyProtection="1">
      <alignment vertical="top"/>
      <protection hidden="1"/>
    </xf>
    <xf numFmtId="187" fontId="39" fillId="0" borderId="46" xfId="3" applyNumberFormat="1" applyFont="1" applyFill="1" applyBorder="1" applyAlignment="1" applyProtection="1">
      <alignment horizontal="center" vertical="top"/>
      <protection locked="0" hidden="1"/>
    </xf>
    <xf numFmtId="0" fontId="39" fillId="0" borderId="42" xfId="0" applyFont="1" applyBorder="1" applyAlignment="1" applyProtection="1">
      <alignment vertical="top"/>
      <protection hidden="1"/>
    </xf>
    <xf numFmtId="0" fontId="39" fillId="0" borderId="48" xfId="0" applyFont="1" applyBorder="1" applyAlignment="1" applyProtection="1">
      <alignment vertical="top"/>
      <protection hidden="1"/>
    </xf>
    <xf numFmtId="0" fontId="39" fillId="0" borderId="48" xfId="0" applyFont="1" applyFill="1" applyBorder="1" applyAlignment="1" applyProtection="1">
      <alignment horizontal="center" vertical="top"/>
      <protection hidden="1"/>
    </xf>
    <xf numFmtId="0" fontId="39" fillId="0" borderId="49" xfId="0" applyFont="1" applyFill="1" applyBorder="1" applyAlignment="1" applyProtection="1">
      <alignment horizontal="center" vertical="top"/>
      <protection hidden="1"/>
    </xf>
    <xf numFmtId="0" fontId="39" fillId="0" borderId="50" xfId="0" applyFont="1" applyFill="1" applyBorder="1" applyAlignment="1">
      <alignment vertical="top"/>
    </xf>
    <xf numFmtId="187" fontId="39" fillId="0" borderId="51" xfId="3" applyNumberFormat="1" applyFont="1" applyFill="1" applyBorder="1" applyAlignment="1">
      <alignment vertical="top"/>
    </xf>
    <xf numFmtId="187" fontId="39" fillId="0" borderId="52" xfId="3" applyNumberFormat="1" applyFont="1" applyFill="1" applyBorder="1" applyAlignment="1" applyProtection="1">
      <alignment horizontal="center" vertical="top"/>
      <protection locked="0" hidden="1"/>
    </xf>
    <xf numFmtId="0" fontId="39" fillId="0" borderId="31" xfId="0" applyFont="1" applyBorder="1" applyAlignment="1" applyProtection="1">
      <alignment vertical="top"/>
      <protection hidden="1"/>
    </xf>
    <xf numFmtId="0" fontId="39" fillId="0" borderId="31" xfId="0" applyFont="1" applyFill="1" applyBorder="1" applyAlignment="1" applyProtection="1">
      <alignment vertical="top"/>
      <protection hidden="1"/>
    </xf>
    <xf numFmtId="0" fontId="39" fillId="0" borderId="53" xfId="0" applyFont="1" applyFill="1" applyBorder="1" applyAlignment="1" applyProtection="1">
      <alignment vertical="top"/>
      <protection hidden="1"/>
    </xf>
    <xf numFmtId="0" fontId="37" fillId="0" borderId="33" xfId="0" applyFont="1" applyFill="1" applyBorder="1" applyAlignment="1" applyProtection="1">
      <alignment horizontal="center" vertical="top"/>
      <protection hidden="1"/>
    </xf>
    <xf numFmtId="187" fontId="37" fillId="0" borderId="34" xfId="3" applyNumberFormat="1" applyFont="1" applyFill="1" applyBorder="1" applyAlignment="1" applyProtection="1">
      <alignment horizontal="center" vertical="top"/>
      <protection hidden="1"/>
    </xf>
    <xf numFmtId="43" fontId="40" fillId="0" borderId="27" xfId="3" applyNumberFormat="1" applyFont="1" applyFill="1" applyBorder="1" applyAlignment="1" applyProtection="1">
      <alignment horizontal="center" vertical="top"/>
      <protection hidden="1"/>
    </xf>
    <xf numFmtId="0" fontId="37" fillId="0" borderId="42" xfId="0" applyFont="1" applyFill="1" applyBorder="1" applyAlignment="1" applyProtection="1">
      <alignment vertical="top"/>
      <protection hidden="1"/>
    </xf>
    <xf numFmtId="0" fontId="39" fillId="0" borderId="44" xfId="0" applyFont="1" applyFill="1" applyBorder="1" applyAlignment="1">
      <alignment vertical="top"/>
    </xf>
    <xf numFmtId="187" fontId="39" fillId="0" borderId="45" xfId="3" applyNumberFormat="1" applyFont="1" applyFill="1" applyBorder="1" applyAlignment="1">
      <alignment vertical="top"/>
    </xf>
    <xf numFmtId="187" fontId="39" fillId="20" borderId="52" xfId="3" applyNumberFormat="1" applyFont="1" applyFill="1" applyBorder="1" applyAlignment="1" applyProtection="1">
      <alignment horizontal="center" vertical="top"/>
      <protection locked="0" hidden="1"/>
    </xf>
    <xf numFmtId="0" fontId="37" fillId="0" borderId="27" xfId="0" applyFont="1" applyFill="1" applyBorder="1" applyAlignment="1" applyProtection="1">
      <alignment horizontal="center" vertical="top"/>
      <protection hidden="1"/>
    </xf>
    <xf numFmtId="187" fontId="37" fillId="20" borderId="27" xfId="3" applyNumberFormat="1" applyFont="1" applyFill="1" applyBorder="1" applyAlignment="1" applyProtection="1">
      <alignment horizontal="center" vertical="top"/>
      <protection hidden="1"/>
    </xf>
    <xf numFmtId="2" fontId="40" fillId="0" borderId="27" xfId="4" applyNumberFormat="1" applyFont="1" applyFill="1" applyBorder="1" applyAlignment="1" applyProtection="1">
      <alignment horizontal="center" vertical="top"/>
      <protection hidden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187" fontId="39" fillId="0" borderId="0" xfId="3" applyNumberFormat="1" applyFont="1" applyFill="1" applyBorder="1" applyAlignment="1" applyProtection="1">
      <alignment horizontal="center" vertical="top"/>
      <protection locked="0" hidden="1"/>
    </xf>
    <xf numFmtId="187" fontId="35" fillId="0" borderId="0" xfId="0" applyNumberFormat="1" applyFont="1" applyFill="1" applyAlignment="1">
      <alignment vertical="top"/>
    </xf>
    <xf numFmtId="2" fontId="6" fillId="20" borderId="2" xfId="0" applyNumberFormat="1" applyFont="1" applyFill="1" applyBorder="1" applyAlignment="1">
      <alignment horizontal="center" vertical="top" wrapText="1"/>
    </xf>
    <xf numFmtId="0" fontId="6" fillId="20" borderId="0" xfId="0" applyFont="1" applyFill="1" applyBorder="1" applyAlignment="1">
      <alignment horizontal="center"/>
    </xf>
    <xf numFmtId="0" fontId="42" fillId="0" borderId="33" xfId="0" applyFont="1" applyFill="1" applyBorder="1" applyAlignment="1" applyProtection="1">
      <alignment horizontal="center" vertical="top" wrapText="1"/>
      <protection hidden="1"/>
    </xf>
    <xf numFmtId="0" fontId="42" fillId="0" borderId="34" xfId="0" applyFont="1" applyFill="1" applyBorder="1" applyAlignment="1" applyProtection="1">
      <alignment horizontal="center" vertical="top" wrapText="1"/>
      <protection hidden="1"/>
    </xf>
    <xf numFmtId="0" fontId="42" fillId="0" borderId="27" xfId="0" applyFont="1" applyFill="1" applyBorder="1" applyAlignment="1" applyProtection="1">
      <alignment horizontal="center" vertical="top" wrapText="1"/>
      <protection hidden="1"/>
    </xf>
    <xf numFmtId="187" fontId="35" fillId="20" borderId="39" xfId="3" applyNumberFormat="1" applyFont="1" applyFill="1" applyBorder="1" applyAlignment="1" applyProtection="1">
      <alignment vertical="top"/>
      <protection hidden="1"/>
    </xf>
    <xf numFmtId="187" fontId="35" fillId="20" borderId="45" xfId="3" applyNumberFormat="1" applyFont="1" applyFill="1" applyBorder="1" applyAlignment="1">
      <alignment vertical="top"/>
    </xf>
    <xf numFmtId="187" fontId="35" fillId="20" borderId="45" xfId="3" applyNumberFormat="1" applyFont="1" applyFill="1" applyBorder="1" applyAlignment="1" applyProtection="1">
      <alignment vertical="top"/>
      <protection hidden="1"/>
    </xf>
    <xf numFmtId="187" fontId="35" fillId="20" borderId="51" xfId="3" applyNumberFormat="1" applyFont="1" applyFill="1" applyBorder="1" applyAlignment="1" applyProtection="1">
      <alignment vertical="top"/>
      <protection hidden="1"/>
    </xf>
    <xf numFmtId="187" fontId="35" fillId="20" borderId="58" xfId="3" applyNumberFormat="1" applyFont="1" applyFill="1" applyBorder="1" applyAlignment="1" applyProtection="1">
      <alignment vertical="top"/>
      <protection hidden="1"/>
    </xf>
    <xf numFmtId="187" fontId="35" fillId="20" borderId="45" xfId="3" applyNumberFormat="1" applyFont="1" applyFill="1" applyBorder="1" applyAlignment="1" applyProtection="1">
      <alignment vertical="top" wrapText="1"/>
      <protection hidden="1"/>
    </xf>
    <xf numFmtId="187" fontId="39" fillId="20" borderId="58" xfId="3" applyNumberFormat="1" applyFont="1" applyFill="1" applyBorder="1" applyAlignment="1" applyProtection="1">
      <alignment vertical="top"/>
      <protection hidden="1"/>
    </xf>
    <xf numFmtId="187" fontId="39" fillId="20" borderId="45" xfId="3" applyNumberFormat="1" applyFont="1" applyFill="1" applyBorder="1" applyAlignment="1" applyProtection="1">
      <alignment vertical="top"/>
      <protection hidden="1"/>
    </xf>
    <xf numFmtId="187" fontId="39" fillId="20" borderId="51" xfId="3" applyNumberFormat="1" applyFont="1" applyFill="1" applyBorder="1" applyAlignment="1">
      <alignment vertical="top"/>
    </xf>
    <xf numFmtId="187" fontId="39" fillId="20" borderId="45" xfId="3" applyNumberFormat="1" applyFont="1" applyFill="1" applyBorder="1" applyAlignment="1">
      <alignment vertical="top"/>
    </xf>
    <xf numFmtId="2" fontId="6" fillId="25" borderId="2" xfId="0" applyNumberFormat="1" applyFont="1" applyFill="1" applyBorder="1" applyAlignment="1">
      <alignment horizontal="center" vertical="top"/>
    </xf>
    <xf numFmtId="1" fontId="6" fillId="25" borderId="2" xfId="0" applyNumberFormat="1" applyFont="1" applyFill="1" applyBorder="1" applyAlignment="1">
      <alignment horizontal="center" vertical="top"/>
    </xf>
    <xf numFmtId="1" fontId="6" fillId="25" borderId="2" xfId="1" applyNumberFormat="1" applyFont="1" applyFill="1" applyBorder="1" applyAlignment="1">
      <alignment horizontal="center" vertical="top" shrinkToFit="1"/>
    </xf>
    <xf numFmtId="2" fontId="16" fillId="25" borderId="2" xfId="0" applyNumberFormat="1" applyFont="1" applyFill="1" applyBorder="1" applyAlignment="1">
      <alignment horizontal="center" vertical="top" wrapText="1"/>
    </xf>
    <xf numFmtId="2" fontId="6" fillId="25" borderId="2" xfId="0" applyNumberFormat="1" applyFont="1" applyFill="1" applyBorder="1" applyAlignment="1">
      <alignment vertical="top" wrapText="1"/>
    </xf>
    <xf numFmtId="2" fontId="16" fillId="25" borderId="2" xfId="0" applyNumberFormat="1" applyFont="1" applyFill="1" applyBorder="1" applyAlignment="1">
      <alignment horizontal="center" vertical="top"/>
    </xf>
    <xf numFmtId="0" fontId="28" fillId="10" borderId="1" xfId="0" applyFont="1" applyFill="1" applyBorder="1" applyAlignment="1">
      <alignment vertical="center"/>
    </xf>
    <xf numFmtId="0" fontId="28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20" borderId="1" xfId="0" applyFont="1" applyFill="1" applyBorder="1" applyAlignment="1">
      <alignment horizontal="center" vertical="center"/>
    </xf>
    <xf numFmtId="2" fontId="6" fillId="20" borderId="2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16" fillId="2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2" fontId="31" fillId="0" borderId="3" xfId="0" applyNumberFormat="1" applyFont="1" applyFill="1" applyBorder="1" applyAlignment="1">
      <alignment vertical="top" wrapText="1"/>
    </xf>
    <xf numFmtId="0" fontId="31" fillId="0" borderId="3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center" vertical="top" wrapText="1"/>
    </xf>
    <xf numFmtId="0" fontId="6" fillId="20" borderId="3" xfId="0" applyFont="1" applyFill="1" applyBorder="1"/>
    <xf numFmtId="0" fontId="6" fillId="0" borderId="3" xfId="0" applyFont="1" applyFill="1" applyBorder="1"/>
    <xf numFmtId="0" fontId="16" fillId="24" borderId="1" xfId="0" applyFont="1" applyFill="1" applyBorder="1" applyAlignment="1">
      <alignment horizontal="left" vertical="top" wrapText="1"/>
    </xf>
    <xf numFmtId="0" fontId="16" fillId="20" borderId="1" xfId="0" applyFont="1" applyFill="1" applyBorder="1" applyAlignment="1">
      <alignment horizontal="center" vertical="top" wrapText="1"/>
    </xf>
    <xf numFmtId="2" fontId="16" fillId="20" borderId="1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2" fontId="28" fillId="0" borderId="1" xfId="0" applyNumberFormat="1" applyFont="1" applyFill="1" applyBorder="1" applyAlignment="1">
      <alignment horizontal="center" vertical="top"/>
    </xf>
    <xf numFmtId="2" fontId="28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top"/>
    </xf>
    <xf numFmtId="0" fontId="16" fillId="20" borderId="4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vertical="top" wrapText="1"/>
    </xf>
    <xf numFmtId="0" fontId="16" fillId="20" borderId="4" xfId="0" applyFont="1" applyFill="1" applyBorder="1" applyAlignment="1">
      <alignment vertical="top" wrapText="1"/>
    </xf>
    <xf numFmtId="1" fontId="19" fillId="20" borderId="2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vertical="center"/>
    </xf>
    <xf numFmtId="0" fontId="12" fillId="17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12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vertical="center" wrapText="1"/>
    </xf>
    <xf numFmtId="0" fontId="12" fillId="18" borderId="8" xfId="0" applyFont="1" applyFill="1" applyBorder="1" applyAlignment="1">
      <alignment vertical="center"/>
    </xf>
    <xf numFmtId="0" fontId="12" fillId="17" borderId="7" xfId="0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horizontal="center" vertical="center"/>
    </xf>
    <xf numFmtId="0" fontId="12" fillId="18" borderId="7" xfId="0" applyFont="1" applyFill="1" applyBorder="1" applyAlignment="1">
      <alignment horizontal="center" vertical="center"/>
    </xf>
    <xf numFmtId="0" fontId="12" fillId="18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28" fillId="2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vertical="center"/>
    </xf>
    <xf numFmtId="0" fontId="28" fillId="1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28" fillId="10" borderId="1" xfId="0" applyFont="1" applyFill="1" applyBorder="1" applyAlignment="1">
      <alignment vertical="center" wrapText="1"/>
    </xf>
    <xf numFmtId="0" fontId="28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vertical="center"/>
    </xf>
    <xf numFmtId="0" fontId="16" fillId="20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16" fillId="22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23" borderId="1" xfId="0" applyFont="1" applyFill="1" applyBorder="1" applyAlignment="1">
      <alignment horizontal="center"/>
    </xf>
    <xf numFmtId="0" fontId="36" fillId="0" borderId="0" xfId="0" applyFont="1" applyAlignment="1" applyProtection="1">
      <alignment horizontal="center" vertical="top"/>
      <protection hidden="1"/>
    </xf>
    <xf numFmtId="0" fontId="35" fillId="0" borderId="29" xfId="0" applyFont="1" applyBorder="1" applyAlignment="1" applyProtection="1">
      <alignment horizontal="center" vertical="top"/>
      <protection hidden="1"/>
    </xf>
    <xf numFmtId="0" fontId="16" fillId="0" borderId="16" xfId="0" applyFont="1" applyFill="1" applyBorder="1" applyAlignment="1">
      <alignment vertical="top" wrapText="1"/>
    </xf>
    <xf numFmtId="0" fontId="16" fillId="0" borderId="1" xfId="0" applyFont="1" applyFill="1" applyBorder="1"/>
    <xf numFmtId="0" fontId="16" fillId="0" borderId="0" xfId="0" applyFont="1" applyFill="1" applyBorder="1" applyAlignment="1"/>
  </cellXfs>
  <cellStyles count="5">
    <cellStyle name="เครื่องหมายจุลภาค" xfId="3" builtinId="3"/>
    <cellStyle name="เครื่องหมายจุลภาค 2" xfId="2"/>
    <cellStyle name="เปอร์เซ็นต์" xfId="4" builtinId="5"/>
    <cellStyle name="ปกติ" xfId="0" builtinId="0"/>
    <cellStyle name="ปกติ 2" xfId="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1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customWidth="1"/>
    <col min="6" max="6" width="5.75" style="8" customWidth="1"/>
    <col min="7" max="7" width="9.875" style="8" customWidth="1"/>
    <col min="8" max="9" width="6.75" style="8" customWidth="1"/>
    <col min="10" max="10" width="18.5" style="5" customWidth="1"/>
    <col min="11" max="11" width="17.5" style="2" customWidth="1"/>
    <col min="12" max="16384" width="9" style="5"/>
  </cols>
  <sheetData>
    <row r="1" spans="1:10" s="5" customFormat="1">
      <c r="A1" s="660" t="s">
        <v>380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1:10" s="5" customFormat="1">
      <c r="A2" s="661"/>
      <c r="B2" s="661"/>
      <c r="C2" s="661"/>
      <c r="D2" s="661"/>
      <c r="E2" s="661"/>
      <c r="F2" s="59"/>
      <c r="G2" s="59"/>
      <c r="H2" s="59"/>
      <c r="I2" s="59"/>
      <c r="J2" s="24"/>
    </row>
    <row r="3" spans="1:10" s="5" customFormat="1">
      <c r="A3" s="659" t="s">
        <v>39</v>
      </c>
      <c r="B3" s="665" t="s">
        <v>341</v>
      </c>
      <c r="C3" s="666"/>
      <c r="D3" s="667"/>
      <c r="E3" s="665" t="s">
        <v>340</v>
      </c>
      <c r="F3" s="667"/>
      <c r="G3" s="662" t="s">
        <v>337</v>
      </c>
      <c r="H3" s="663"/>
      <c r="I3" s="664"/>
      <c r="J3" s="658" t="s">
        <v>40</v>
      </c>
    </row>
    <row r="4" spans="1:10" s="5" customFormat="1">
      <c r="A4" s="659"/>
      <c r="B4" s="668"/>
      <c r="C4" s="669"/>
      <c r="D4" s="670"/>
      <c r="E4" s="668"/>
      <c r="F4" s="670"/>
      <c r="G4" s="662" t="s">
        <v>338</v>
      </c>
      <c r="H4" s="663"/>
      <c r="I4" s="664"/>
      <c r="J4" s="658"/>
    </row>
    <row r="5" spans="1:10" s="5" customFormat="1">
      <c r="A5" s="659"/>
      <c r="B5" s="68">
        <v>2554</v>
      </c>
      <c r="C5" s="68">
        <v>2555</v>
      </c>
      <c r="D5" s="68">
        <v>2556</v>
      </c>
      <c r="E5" s="68" t="s">
        <v>41</v>
      </c>
      <c r="F5" s="69" t="s">
        <v>42</v>
      </c>
      <c r="G5" s="69" t="s">
        <v>339</v>
      </c>
      <c r="H5" s="69" t="s">
        <v>41</v>
      </c>
      <c r="I5" s="69" t="s">
        <v>42</v>
      </c>
      <c r="J5" s="658"/>
    </row>
    <row r="6" spans="1:10" s="1" customFormat="1" ht="43.5">
      <c r="A6" s="86" t="s">
        <v>378</v>
      </c>
      <c r="B6" s="87"/>
      <c r="C6" s="87"/>
      <c r="D6" s="87"/>
      <c r="E6" s="87"/>
      <c r="F6" s="88"/>
      <c r="G6" s="87"/>
      <c r="H6" s="87"/>
      <c r="I6" s="87"/>
      <c r="J6" s="87"/>
    </row>
    <row r="7" spans="1:10" s="5" customFormat="1">
      <c r="A7" s="15" t="s">
        <v>5</v>
      </c>
      <c r="B7" s="22">
        <v>3</v>
      </c>
      <c r="C7" s="22">
        <v>4</v>
      </c>
      <c r="D7" s="22">
        <v>4</v>
      </c>
      <c r="E7" s="23">
        <v>5</v>
      </c>
      <c r="F7" s="38">
        <f>IF(E7&lt;1,0,IF(E7&lt;2,1,IF(E7&lt;4,2,IF(E7&lt;6,3,IF(E7&lt;8,4,IF(E7=8,5))))))</f>
        <v>3</v>
      </c>
      <c r="G7" s="19"/>
      <c r="H7" s="23">
        <f>SUM(H8:H15)</f>
        <v>0</v>
      </c>
      <c r="I7" s="38">
        <f>IF(H7&lt;1,0,IF(H7&lt;2,1,IF(H7&lt;4,2,IF(H7&lt;6,3,IF(H7&lt;8,4,IF(H7=8,5))))))</f>
        <v>0</v>
      </c>
      <c r="J7" s="23" t="s">
        <v>13</v>
      </c>
    </row>
    <row r="8" spans="1:10" s="5" customFormat="1" ht="115.5" customHeight="1">
      <c r="A8" s="3" t="s">
        <v>205</v>
      </c>
      <c r="B8" s="11"/>
      <c r="C8" s="11"/>
      <c r="D8" s="11"/>
      <c r="E8" s="12"/>
      <c r="F8" s="39"/>
      <c r="G8" s="19"/>
      <c r="H8" s="79"/>
      <c r="I8" s="72"/>
      <c r="J8" s="12"/>
    </row>
    <row r="9" spans="1:10" s="5" customFormat="1" ht="28.5" customHeight="1">
      <c r="A9" s="3" t="s">
        <v>206</v>
      </c>
      <c r="B9" s="11"/>
      <c r="C9" s="11"/>
      <c r="D9" s="11"/>
      <c r="E9" s="12"/>
      <c r="F9" s="39"/>
      <c r="G9" s="19"/>
      <c r="H9" s="79"/>
      <c r="I9" s="72"/>
      <c r="J9" s="12"/>
    </row>
    <row r="10" spans="1:10" s="5" customFormat="1" ht="43.5">
      <c r="A10" s="3" t="s">
        <v>207</v>
      </c>
      <c r="B10" s="11"/>
      <c r="C10" s="11"/>
      <c r="D10" s="11"/>
      <c r="E10" s="12"/>
      <c r="F10" s="39"/>
      <c r="G10" s="19"/>
      <c r="H10" s="79"/>
      <c r="I10" s="72"/>
      <c r="J10" s="12"/>
    </row>
    <row r="11" spans="1:10" s="5" customFormat="1" ht="65.25">
      <c r="A11" s="3" t="s">
        <v>111</v>
      </c>
      <c r="B11" s="11"/>
      <c r="C11" s="11"/>
      <c r="D11" s="11"/>
      <c r="E11" s="12"/>
      <c r="F11" s="39"/>
      <c r="G11" s="19"/>
      <c r="H11" s="79"/>
      <c r="I11" s="72"/>
      <c r="J11" s="12"/>
    </row>
    <row r="12" spans="1:10" s="5" customFormat="1">
      <c r="A12" s="3" t="s">
        <v>208</v>
      </c>
      <c r="B12" s="11"/>
      <c r="C12" s="11"/>
      <c r="D12" s="11"/>
      <c r="E12" s="12"/>
      <c r="F12" s="39"/>
      <c r="G12" s="19"/>
      <c r="H12" s="79"/>
      <c r="I12" s="72"/>
      <c r="J12" s="12"/>
    </row>
    <row r="13" spans="1:10" s="5" customFormat="1" ht="65.25">
      <c r="A13" s="3" t="s">
        <v>209</v>
      </c>
      <c r="B13" s="11"/>
      <c r="C13" s="11"/>
      <c r="D13" s="11"/>
      <c r="E13" s="12"/>
      <c r="F13" s="39"/>
      <c r="G13" s="19"/>
      <c r="H13" s="79"/>
      <c r="I13" s="72"/>
      <c r="J13" s="12"/>
    </row>
    <row r="14" spans="1:10" s="5" customFormat="1" ht="65.25">
      <c r="A14" s="3" t="s">
        <v>210</v>
      </c>
      <c r="B14" s="11"/>
      <c r="C14" s="11"/>
      <c r="D14" s="11"/>
      <c r="E14" s="12"/>
      <c r="F14" s="39"/>
      <c r="G14" s="19"/>
      <c r="H14" s="79"/>
      <c r="I14" s="72"/>
      <c r="J14" s="12"/>
    </row>
    <row r="15" spans="1:10" s="5" customFormat="1" ht="65.25">
      <c r="A15" s="3" t="s">
        <v>211</v>
      </c>
      <c r="B15" s="11"/>
      <c r="C15" s="11"/>
      <c r="D15" s="11"/>
      <c r="E15" s="12"/>
      <c r="F15" s="39"/>
      <c r="G15" s="19"/>
      <c r="H15" s="79"/>
      <c r="I15" s="72"/>
      <c r="J15" s="12"/>
    </row>
    <row r="16" spans="1:10" s="1" customFormat="1">
      <c r="A16" s="89" t="s">
        <v>9</v>
      </c>
      <c r="B16" s="90"/>
      <c r="C16" s="90"/>
      <c r="D16" s="90"/>
      <c r="E16" s="90"/>
      <c r="F16" s="91"/>
      <c r="G16" s="90"/>
      <c r="H16" s="90"/>
      <c r="I16" s="90"/>
      <c r="J16" s="90"/>
    </row>
    <row r="17" spans="1:10" s="5" customFormat="1" ht="43.5">
      <c r="A17" s="15" t="s">
        <v>0</v>
      </c>
      <c r="B17" s="23" t="s">
        <v>12</v>
      </c>
      <c r="C17" s="22">
        <v>5</v>
      </c>
      <c r="D17" s="22">
        <v>5</v>
      </c>
      <c r="E17" s="23">
        <v>5</v>
      </c>
      <c r="F17" s="38">
        <f>IF(E17&lt;1,0,IF(E17&lt;2,1,IF(E17&lt;3,2,IF(E17&lt;5,3,IF(E17&lt;7,4,IF(E17=7,5))))))</f>
        <v>4</v>
      </c>
      <c r="G17" s="19"/>
      <c r="H17" s="23">
        <f>SUM(H18:H24)</f>
        <v>0</v>
      </c>
      <c r="I17" s="38">
        <f>IF(H17&lt;1,0,IF(H17&lt;2,1,IF(H17&lt;3,2,IF(H17&lt;5,3,IF(H17&lt;7,4,IF(H17=7,5))))))</f>
        <v>0</v>
      </c>
      <c r="J17" s="23" t="s">
        <v>14</v>
      </c>
    </row>
    <row r="18" spans="1:10" s="5" customFormat="1" ht="43.5">
      <c r="A18" s="13" t="s">
        <v>212</v>
      </c>
      <c r="B18" s="12"/>
      <c r="C18" s="11"/>
      <c r="D18" s="11"/>
      <c r="E18" s="12"/>
      <c r="F18" s="39"/>
      <c r="G18" s="19"/>
      <c r="H18" s="79"/>
      <c r="I18" s="72"/>
      <c r="J18" s="12"/>
    </row>
    <row r="19" spans="1:10" s="5" customFormat="1">
      <c r="A19" s="13" t="s">
        <v>213</v>
      </c>
      <c r="B19" s="12"/>
      <c r="C19" s="11"/>
      <c r="D19" s="11"/>
      <c r="E19" s="12"/>
      <c r="F19" s="39"/>
      <c r="G19" s="19"/>
      <c r="H19" s="79"/>
      <c r="I19" s="72"/>
      <c r="J19" s="12"/>
    </row>
    <row r="20" spans="1:10" s="5" customFormat="1" ht="43.5">
      <c r="A20" s="13" t="s">
        <v>214</v>
      </c>
      <c r="B20" s="12"/>
      <c r="C20" s="11"/>
      <c r="D20" s="11"/>
      <c r="E20" s="12"/>
      <c r="F20" s="39"/>
      <c r="G20" s="19"/>
      <c r="H20" s="79"/>
      <c r="I20" s="72"/>
      <c r="J20" s="12"/>
    </row>
    <row r="21" spans="1:10" s="5" customFormat="1" ht="43.5">
      <c r="A21" s="13" t="s">
        <v>215</v>
      </c>
      <c r="B21" s="12"/>
      <c r="C21" s="11"/>
      <c r="D21" s="11"/>
      <c r="E21" s="12"/>
      <c r="F21" s="39"/>
      <c r="G21" s="19"/>
      <c r="H21" s="79"/>
      <c r="I21" s="72"/>
      <c r="J21" s="12"/>
    </row>
    <row r="22" spans="1:10" s="5" customFormat="1" ht="43.5">
      <c r="A22" s="13" t="s">
        <v>216</v>
      </c>
      <c r="B22" s="12"/>
      <c r="C22" s="11"/>
      <c r="D22" s="11"/>
      <c r="E22" s="12"/>
      <c r="F22" s="39"/>
      <c r="G22" s="19"/>
      <c r="H22" s="79"/>
      <c r="I22" s="72"/>
      <c r="J22" s="12"/>
    </row>
    <row r="23" spans="1:10" s="5" customFormat="1" ht="43.5">
      <c r="A23" s="13" t="s">
        <v>217</v>
      </c>
      <c r="B23" s="12"/>
      <c r="C23" s="11"/>
      <c r="D23" s="11"/>
      <c r="E23" s="12"/>
      <c r="F23" s="39"/>
      <c r="G23" s="19"/>
      <c r="H23" s="79"/>
      <c r="I23" s="72"/>
      <c r="J23" s="12"/>
    </row>
    <row r="24" spans="1:10" s="5" customFormat="1" ht="43.5">
      <c r="A24" s="13" t="s">
        <v>218</v>
      </c>
      <c r="B24" s="12"/>
      <c r="C24" s="11"/>
      <c r="D24" s="11"/>
      <c r="E24" s="12"/>
      <c r="F24" s="39"/>
      <c r="G24" s="19"/>
      <c r="H24" s="79"/>
      <c r="I24" s="72"/>
      <c r="J24" s="12"/>
    </row>
    <row r="25" spans="1:10" s="5" customFormat="1" ht="43.5">
      <c r="A25" s="15" t="s">
        <v>1</v>
      </c>
      <c r="B25" s="22">
        <v>5</v>
      </c>
      <c r="C25" s="22">
        <v>4</v>
      </c>
      <c r="D25" s="22">
        <v>3</v>
      </c>
      <c r="E25" s="23">
        <v>7</v>
      </c>
      <c r="F25" s="41">
        <f>IF(E25&lt;1,0,IF(E25&lt;2,1,IF(E25&lt;4,2,IF(E25&lt;6,3,IF(E25=6,4,IF(E25=7,5,))))))</f>
        <v>5</v>
      </c>
      <c r="G25" s="19"/>
      <c r="H25" s="23">
        <f>SUM(H26:H32)</f>
        <v>0</v>
      </c>
      <c r="I25" s="41">
        <f>IF(H25&lt;1,0,IF(H25&lt;2,1,IF(H25&lt;4,2,IF(H25&lt;6,3,IF(H25=6,4,IF(H25=7,5,))))))</f>
        <v>0</v>
      </c>
      <c r="J25" s="23" t="s">
        <v>15</v>
      </c>
    </row>
    <row r="26" spans="1:10" s="5" customFormat="1" ht="65.25">
      <c r="A26" s="13" t="s">
        <v>219</v>
      </c>
      <c r="B26" s="11"/>
      <c r="C26" s="11"/>
      <c r="D26" s="11"/>
      <c r="E26" s="12"/>
      <c r="F26" s="42"/>
      <c r="G26" s="19"/>
      <c r="H26" s="79"/>
      <c r="I26" s="72"/>
      <c r="J26" s="12"/>
    </row>
    <row r="27" spans="1:10" s="5" customFormat="1" ht="87">
      <c r="A27" s="13" t="s">
        <v>220</v>
      </c>
      <c r="B27" s="11"/>
      <c r="C27" s="11"/>
      <c r="D27" s="11"/>
      <c r="E27" s="12"/>
      <c r="F27" s="42"/>
      <c r="G27" s="19"/>
      <c r="H27" s="79"/>
      <c r="I27" s="72"/>
      <c r="J27" s="12"/>
    </row>
    <row r="28" spans="1:10" s="5" customFormat="1" ht="65.25">
      <c r="A28" s="13" t="s">
        <v>221</v>
      </c>
      <c r="B28" s="11"/>
      <c r="C28" s="11"/>
      <c r="D28" s="11"/>
      <c r="E28" s="12"/>
      <c r="F28" s="42"/>
      <c r="G28" s="19"/>
      <c r="H28" s="79"/>
      <c r="I28" s="72"/>
      <c r="J28" s="12"/>
    </row>
    <row r="29" spans="1:10" s="5" customFormat="1" ht="43.5">
      <c r="A29" s="13" t="s">
        <v>222</v>
      </c>
      <c r="B29" s="11"/>
      <c r="C29" s="11"/>
      <c r="D29" s="11"/>
      <c r="E29" s="12"/>
      <c r="F29" s="42"/>
      <c r="G29" s="19"/>
      <c r="H29" s="79"/>
      <c r="I29" s="72"/>
      <c r="J29" s="12"/>
    </row>
    <row r="30" spans="1:10" s="5" customFormat="1" ht="43.5">
      <c r="A30" s="13" t="s">
        <v>223</v>
      </c>
      <c r="B30" s="11"/>
      <c r="C30" s="11"/>
      <c r="D30" s="11"/>
      <c r="E30" s="12"/>
      <c r="F30" s="42"/>
      <c r="G30" s="19"/>
      <c r="H30" s="79"/>
      <c r="I30" s="72"/>
      <c r="J30" s="12"/>
    </row>
    <row r="31" spans="1:10" s="5" customFormat="1" ht="43.5">
      <c r="A31" s="13" t="s">
        <v>224</v>
      </c>
      <c r="B31" s="11"/>
      <c r="C31" s="11"/>
      <c r="D31" s="11"/>
      <c r="E31" s="12"/>
      <c r="F31" s="42"/>
      <c r="G31" s="19"/>
      <c r="H31" s="79"/>
      <c r="I31" s="72"/>
      <c r="J31" s="12"/>
    </row>
    <row r="32" spans="1:10" s="5" customFormat="1" ht="43.5">
      <c r="A32" s="13" t="s">
        <v>71</v>
      </c>
      <c r="B32" s="11"/>
      <c r="C32" s="11"/>
      <c r="D32" s="11"/>
      <c r="E32" s="12"/>
      <c r="F32" s="42"/>
      <c r="G32" s="19"/>
      <c r="H32" s="79"/>
      <c r="I32" s="72"/>
      <c r="J32" s="12"/>
    </row>
    <row r="33" spans="1:10" s="5" customFormat="1" ht="43.5">
      <c r="A33" s="15" t="s">
        <v>2</v>
      </c>
      <c r="B33" s="22">
        <v>5</v>
      </c>
      <c r="C33" s="22">
        <v>3</v>
      </c>
      <c r="D33" s="22">
        <v>5</v>
      </c>
      <c r="E33" s="23">
        <v>5</v>
      </c>
      <c r="F33" s="38">
        <f>IF(E33&lt;1,0,IF(E33&lt;2,1,IF(E33&lt;3,2,IF(E33&lt;4,3,IF(E33&lt;5,4,IF(E33=5,5))))))</f>
        <v>5</v>
      </c>
      <c r="G33" s="19"/>
      <c r="H33" s="23">
        <f>SUM(H34:H38)</f>
        <v>0</v>
      </c>
      <c r="I33" s="38">
        <f>IF(H33&lt;1,0,IF(H33&lt;2,1,IF(H33&lt;3,2,IF(H33&lt;4,3,IF(H33&lt;5,4,IF(H33=5,5))))))</f>
        <v>0</v>
      </c>
      <c r="J33" s="23" t="s">
        <v>16</v>
      </c>
    </row>
    <row r="34" spans="1:10" s="5" customFormat="1" ht="43.5">
      <c r="A34" s="13" t="s">
        <v>225</v>
      </c>
      <c r="B34" s="11"/>
      <c r="C34" s="11"/>
      <c r="D34" s="11"/>
      <c r="E34" s="12"/>
      <c r="F34" s="39"/>
      <c r="G34" s="19"/>
      <c r="H34" s="79"/>
      <c r="I34" s="72"/>
      <c r="J34" s="12"/>
    </row>
    <row r="35" spans="1:10" s="5" customFormat="1" ht="65.25">
      <c r="A35" s="13" t="s">
        <v>226</v>
      </c>
      <c r="B35" s="11"/>
      <c r="C35" s="11"/>
      <c r="D35" s="11"/>
      <c r="E35" s="12"/>
      <c r="F35" s="39"/>
      <c r="G35" s="19"/>
      <c r="H35" s="79"/>
      <c r="I35" s="72"/>
      <c r="J35" s="12"/>
    </row>
    <row r="36" spans="1:10" s="5" customFormat="1" ht="87">
      <c r="A36" s="13" t="s">
        <v>112</v>
      </c>
      <c r="B36" s="11"/>
      <c r="C36" s="11"/>
      <c r="D36" s="11"/>
      <c r="E36" s="12"/>
      <c r="F36" s="39"/>
      <c r="G36" s="19"/>
      <c r="H36" s="79"/>
      <c r="I36" s="72"/>
      <c r="J36" s="12"/>
    </row>
    <row r="37" spans="1:10" s="5" customFormat="1" ht="87">
      <c r="A37" s="13" t="s">
        <v>113</v>
      </c>
      <c r="B37" s="11"/>
      <c r="C37" s="11"/>
      <c r="D37" s="11"/>
      <c r="E37" s="12"/>
      <c r="F37" s="39"/>
      <c r="G37" s="19"/>
      <c r="H37" s="79"/>
      <c r="I37" s="72"/>
      <c r="J37" s="12"/>
    </row>
    <row r="38" spans="1:10" s="5" customFormat="1" ht="96" customHeight="1">
      <c r="A38" s="13" t="s">
        <v>72</v>
      </c>
      <c r="B38" s="11"/>
      <c r="C38" s="11"/>
      <c r="D38" s="11"/>
      <c r="E38" s="12"/>
      <c r="F38" s="39"/>
      <c r="G38" s="19"/>
      <c r="H38" s="79"/>
      <c r="I38" s="72"/>
      <c r="J38" s="12"/>
    </row>
    <row r="39" spans="1:10" s="5" customFormat="1">
      <c r="A39" s="15" t="s">
        <v>3</v>
      </c>
      <c r="B39" s="22">
        <v>5</v>
      </c>
      <c r="C39" s="22">
        <v>5</v>
      </c>
      <c r="D39" s="22">
        <v>5</v>
      </c>
      <c r="E39" s="23">
        <v>5</v>
      </c>
      <c r="F39" s="38">
        <f>IF(E39&lt;1,0,IF(E39&lt;2,1,IF(E39&lt;3,2,IF(E39&lt;4,3,IF(E39&lt;5,4,IF(E39=5,5))))))</f>
        <v>5</v>
      </c>
      <c r="G39" s="19"/>
      <c r="H39" s="23">
        <f>SUM(H40:H44)</f>
        <v>0</v>
      </c>
      <c r="I39" s="38">
        <f>IF(H39&lt;1,0,IF(H39&lt;2,1,IF(H39&lt;3,2,IF(H39&lt;4,3,IF(H39&lt;5,4,IF(H39=5,5))))))</f>
        <v>0</v>
      </c>
      <c r="J39" s="23" t="s">
        <v>17</v>
      </c>
    </row>
    <row r="40" spans="1:10" s="5" customFormat="1">
      <c r="A40" s="13" t="s">
        <v>114</v>
      </c>
      <c r="B40" s="11"/>
      <c r="C40" s="11"/>
      <c r="D40" s="11"/>
      <c r="E40" s="12"/>
      <c r="F40" s="39"/>
      <c r="G40" s="19"/>
      <c r="H40" s="79"/>
      <c r="I40" s="72"/>
      <c r="J40" s="12"/>
    </row>
    <row r="41" spans="1:10" s="5" customFormat="1" ht="43.5">
      <c r="A41" s="13" t="s">
        <v>227</v>
      </c>
      <c r="B41" s="11"/>
      <c r="C41" s="11"/>
      <c r="D41" s="11"/>
      <c r="E41" s="12"/>
      <c r="F41" s="39"/>
      <c r="G41" s="19"/>
      <c r="H41" s="79"/>
      <c r="I41" s="72"/>
      <c r="J41" s="12"/>
    </row>
    <row r="42" spans="1:10" s="5" customFormat="1">
      <c r="A42" s="13" t="s">
        <v>115</v>
      </c>
      <c r="B42" s="11"/>
      <c r="C42" s="11"/>
      <c r="D42" s="11"/>
      <c r="E42" s="12"/>
      <c r="F42" s="39"/>
      <c r="G42" s="19"/>
      <c r="H42" s="79"/>
      <c r="I42" s="72"/>
      <c r="J42" s="12"/>
    </row>
    <row r="43" spans="1:10" s="5" customFormat="1" ht="87">
      <c r="A43" s="13" t="s">
        <v>116</v>
      </c>
      <c r="B43" s="11"/>
      <c r="C43" s="11"/>
      <c r="D43" s="11"/>
      <c r="E43" s="12"/>
      <c r="F43" s="39"/>
      <c r="G43" s="19"/>
      <c r="H43" s="79"/>
      <c r="I43" s="72"/>
      <c r="J43" s="12"/>
    </row>
    <row r="44" spans="1:10" s="5" customFormat="1" ht="43.5">
      <c r="A44" s="13" t="s">
        <v>73</v>
      </c>
      <c r="B44" s="11"/>
      <c r="C44" s="11"/>
      <c r="D44" s="11"/>
      <c r="E44" s="12"/>
      <c r="F44" s="39"/>
      <c r="G44" s="19"/>
      <c r="H44" s="79"/>
      <c r="I44" s="72"/>
      <c r="J44" s="12"/>
    </row>
    <row r="45" spans="1:10" s="5" customFormat="1" ht="43.5">
      <c r="A45" s="15" t="s">
        <v>4</v>
      </c>
      <c r="B45" s="22">
        <v>5</v>
      </c>
      <c r="C45" s="22">
        <v>5</v>
      </c>
      <c r="D45" s="22">
        <v>5</v>
      </c>
      <c r="E45" s="23">
        <v>6</v>
      </c>
      <c r="F45" s="38">
        <f>IF(E45&lt;1,0,IF(E45&lt;2,1,IF(E45&lt;3,2,IF(E45&lt;5,3,IF(E45&lt;6,4,IF(E45=6,5))))))</f>
        <v>5</v>
      </c>
      <c r="G45" s="19"/>
      <c r="H45" s="23">
        <f>SUM(H46:H51)</f>
        <v>0</v>
      </c>
      <c r="I45" s="38">
        <f>IF(H45&lt;1,0,IF(H45&lt;2,1,IF(H45&lt;3,2,IF(H45&lt;5,3,IF(H45&lt;6,4,IF(H45=6,5))))))</f>
        <v>0</v>
      </c>
      <c r="J45" s="23" t="s">
        <v>18</v>
      </c>
    </row>
    <row r="46" spans="1:10" s="5" customFormat="1" ht="65.25">
      <c r="A46" s="3" t="s">
        <v>74</v>
      </c>
      <c r="B46" s="11"/>
      <c r="C46" s="11"/>
      <c r="D46" s="11"/>
      <c r="E46" s="12"/>
      <c r="F46" s="39"/>
      <c r="G46" s="19"/>
      <c r="H46" s="79"/>
      <c r="I46" s="72"/>
      <c r="J46" s="12"/>
    </row>
    <row r="47" spans="1:10" s="5" customFormat="1" ht="282.75">
      <c r="A47" s="3" t="s">
        <v>75</v>
      </c>
      <c r="B47" s="11"/>
      <c r="C47" s="11"/>
      <c r="D47" s="11"/>
      <c r="E47" s="12"/>
      <c r="F47" s="39"/>
      <c r="G47" s="19"/>
      <c r="H47" s="79"/>
      <c r="I47" s="72"/>
      <c r="J47" s="12"/>
    </row>
    <row r="48" spans="1:10" s="5" customFormat="1" ht="43.5">
      <c r="A48" s="14" t="s">
        <v>76</v>
      </c>
      <c r="B48" s="11"/>
      <c r="C48" s="11"/>
      <c r="D48" s="11"/>
      <c r="E48" s="12"/>
      <c r="F48" s="39"/>
      <c r="G48" s="19"/>
      <c r="H48" s="79"/>
      <c r="I48" s="72"/>
      <c r="J48" s="12"/>
    </row>
    <row r="49" spans="1:10" s="5" customFormat="1" ht="43.5">
      <c r="A49" s="14" t="s">
        <v>77</v>
      </c>
      <c r="B49" s="11"/>
      <c r="C49" s="11"/>
      <c r="D49" s="11"/>
      <c r="E49" s="12"/>
      <c r="F49" s="39"/>
      <c r="G49" s="19"/>
      <c r="H49" s="79"/>
      <c r="I49" s="72"/>
      <c r="J49" s="12"/>
    </row>
    <row r="50" spans="1:10" s="5" customFormat="1" ht="65.25">
      <c r="A50" s="13" t="s">
        <v>228</v>
      </c>
      <c r="B50" s="11"/>
      <c r="C50" s="11"/>
      <c r="D50" s="11"/>
      <c r="E50" s="12"/>
      <c r="F50" s="39"/>
      <c r="G50" s="19"/>
      <c r="H50" s="79"/>
      <c r="I50" s="72"/>
      <c r="J50" s="12"/>
    </row>
    <row r="51" spans="1:10" s="5" customFormat="1" ht="48.75" customHeight="1">
      <c r="A51" s="3" t="s">
        <v>229</v>
      </c>
      <c r="B51" s="11"/>
      <c r="C51" s="11"/>
      <c r="D51" s="11"/>
      <c r="E51" s="12"/>
      <c r="F51" s="39"/>
      <c r="G51" s="19"/>
      <c r="H51" s="79"/>
      <c r="I51" s="72"/>
      <c r="J51" s="12"/>
    </row>
    <row r="52" spans="1:10" s="1" customFormat="1">
      <c r="A52" s="89" t="s">
        <v>10</v>
      </c>
      <c r="B52" s="90"/>
      <c r="C52" s="90"/>
      <c r="D52" s="90"/>
      <c r="E52" s="90"/>
      <c r="F52" s="91"/>
      <c r="G52" s="90"/>
      <c r="H52" s="90"/>
      <c r="I52" s="90"/>
      <c r="J52" s="90"/>
    </row>
    <row r="53" spans="1:10" s="5" customFormat="1" ht="43.5">
      <c r="A53" s="15" t="s">
        <v>6</v>
      </c>
      <c r="B53" s="22">
        <v>3</v>
      </c>
      <c r="C53" s="22">
        <v>3</v>
      </c>
      <c r="D53" s="22">
        <v>2</v>
      </c>
      <c r="E53" s="23">
        <v>6</v>
      </c>
      <c r="F53" s="41">
        <f>IF(E53&lt;1,0,IF(E53&lt;2,1,IF(E53&lt;4,2,IF(E53&lt;6,3,IF(E53=6,4,IF(E53=7,5,))))))</f>
        <v>4</v>
      </c>
      <c r="G53" s="19"/>
      <c r="H53" s="23">
        <f>SUM(H54:H60)</f>
        <v>0</v>
      </c>
      <c r="I53" s="41">
        <f>IF(H53&lt;1,0,IF(H53&lt;2,1,IF(H53&lt;4,2,IF(H53&lt;6,3,IF(H53=6,4,IF(H53=7,5,))))))</f>
        <v>0</v>
      </c>
      <c r="J53" s="23" t="s">
        <v>19</v>
      </c>
    </row>
    <row r="54" spans="1:10" s="5" customFormat="1">
      <c r="A54" s="3" t="s">
        <v>230</v>
      </c>
      <c r="B54" s="11"/>
      <c r="C54" s="11"/>
      <c r="D54" s="11"/>
      <c r="E54" s="12"/>
      <c r="F54" s="42"/>
      <c r="G54" s="19"/>
      <c r="H54" s="79"/>
      <c r="I54" s="72"/>
      <c r="J54" s="12"/>
    </row>
    <row r="55" spans="1:10" s="5" customFormat="1" ht="50.25" customHeight="1">
      <c r="A55" s="3" t="s">
        <v>117</v>
      </c>
      <c r="B55" s="11"/>
      <c r="C55" s="11"/>
      <c r="D55" s="11"/>
      <c r="E55" s="12"/>
      <c r="F55" s="42"/>
      <c r="G55" s="19"/>
      <c r="H55" s="79"/>
      <c r="I55" s="72"/>
      <c r="J55" s="12"/>
    </row>
    <row r="56" spans="1:10" s="5" customFormat="1" ht="43.5">
      <c r="A56" s="3" t="s">
        <v>231</v>
      </c>
      <c r="B56" s="11"/>
      <c r="C56" s="11"/>
      <c r="D56" s="11"/>
      <c r="E56" s="12"/>
      <c r="F56" s="42"/>
      <c r="G56" s="19"/>
      <c r="H56" s="79"/>
      <c r="I56" s="72"/>
      <c r="J56" s="12"/>
    </row>
    <row r="57" spans="1:10" s="5" customFormat="1" ht="43.5">
      <c r="A57" s="3" t="s">
        <v>232</v>
      </c>
      <c r="B57" s="11"/>
      <c r="C57" s="11"/>
      <c r="D57" s="11"/>
      <c r="E57" s="12"/>
      <c r="F57" s="42"/>
      <c r="G57" s="19"/>
      <c r="H57" s="79"/>
      <c r="I57" s="72"/>
      <c r="J57" s="12"/>
    </row>
    <row r="58" spans="1:10" s="5" customFormat="1" ht="65.25">
      <c r="A58" s="3" t="s">
        <v>233</v>
      </c>
      <c r="B58" s="11"/>
      <c r="C58" s="11"/>
      <c r="D58" s="11"/>
      <c r="E58" s="12"/>
      <c r="F58" s="42"/>
      <c r="G58" s="19"/>
      <c r="H58" s="79"/>
      <c r="I58" s="72"/>
      <c r="J58" s="12"/>
    </row>
    <row r="59" spans="1:10" s="5" customFormat="1" ht="48" customHeight="1">
      <c r="A59" s="3" t="s">
        <v>118</v>
      </c>
      <c r="B59" s="11"/>
      <c r="C59" s="11"/>
      <c r="D59" s="11"/>
      <c r="E59" s="12"/>
      <c r="F59" s="42"/>
      <c r="G59" s="19"/>
      <c r="H59" s="79"/>
      <c r="I59" s="72"/>
      <c r="J59" s="12"/>
    </row>
    <row r="60" spans="1:10" s="5" customFormat="1" ht="65.25">
      <c r="A60" s="3" t="s">
        <v>78</v>
      </c>
      <c r="B60" s="11"/>
      <c r="C60" s="11"/>
      <c r="D60" s="11"/>
      <c r="E60" s="12"/>
      <c r="F60" s="42"/>
      <c r="G60" s="19"/>
      <c r="H60" s="79"/>
      <c r="I60" s="72"/>
      <c r="J60" s="12"/>
    </row>
    <row r="61" spans="1:10" s="5" customFormat="1">
      <c r="A61" s="89" t="s">
        <v>7</v>
      </c>
      <c r="B61" s="90"/>
      <c r="C61" s="90"/>
      <c r="D61" s="90"/>
      <c r="E61" s="90"/>
      <c r="F61" s="91"/>
      <c r="G61" s="92"/>
      <c r="H61" s="78"/>
      <c r="I61" s="78"/>
      <c r="J61" s="90"/>
    </row>
    <row r="62" spans="1:10" s="5" customFormat="1" ht="43.5">
      <c r="A62" s="15" t="s">
        <v>8</v>
      </c>
      <c r="B62" s="22">
        <v>4</v>
      </c>
      <c r="C62" s="22">
        <v>4</v>
      </c>
      <c r="D62" s="22">
        <v>4</v>
      </c>
      <c r="E62" s="23">
        <v>9</v>
      </c>
      <c r="F62" s="41">
        <f>IF(E62&lt;1,0,IF(E62&lt;2,1,IF(E62&lt;4,2,IF(E62&lt;7,3,IF(E62&lt;9,4,IF(E62=9,5))))))</f>
        <v>5</v>
      </c>
      <c r="G62" s="19"/>
      <c r="H62" s="23">
        <f>SUM(H63:H71)</f>
        <v>0</v>
      </c>
      <c r="I62" s="41">
        <f>IF(H62&lt;1,0,IF(H62&lt;2,1,IF(H62&lt;4,2,IF(H62&lt;7,3,IF(H62&lt;9,4,IF(H62=9,5))))))</f>
        <v>0</v>
      </c>
      <c r="J62" s="23" t="s">
        <v>20</v>
      </c>
    </row>
    <row r="63" spans="1:10" s="5" customFormat="1" ht="65.25">
      <c r="A63" s="13" t="s">
        <v>234</v>
      </c>
      <c r="B63" s="11"/>
      <c r="C63" s="11"/>
      <c r="D63" s="11"/>
      <c r="E63" s="12"/>
      <c r="F63" s="42"/>
      <c r="G63" s="19"/>
      <c r="H63" s="79"/>
      <c r="I63" s="72"/>
      <c r="J63" s="12"/>
    </row>
    <row r="64" spans="1:10" s="5" customFormat="1" ht="65.25">
      <c r="A64" s="13" t="s">
        <v>235</v>
      </c>
      <c r="B64" s="11"/>
      <c r="C64" s="11"/>
      <c r="D64" s="11"/>
      <c r="E64" s="12"/>
      <c r="F64" s="42"/>
      <c r="G64" s="19"/>
      <c r="H64" s="79"/>
      <c r="I64" s="72"/>
      <c r="J64" s="12"/>
    </row>
    <row r="65" spans="1:11">
      <c r="A65" s="13" t="s">
        <v>236</v>
      </c>
      <c r="B65" s="11"/>
      <c r="C65" s="11"/>
      <c r="D65" s="11"/>
      <c r="E65" s="12"/>
      <c r="F65" s="42"/>
      <c r="G65" s="19"/>
      <c r="H65" s="79"/>
      <c r="I65" s="72"/>
      <c r="J65" s="12"/>
    </row>
    <row r="66" spans="1:11" ht="159" customHeight="1">
      <c r="A66" s="13" t="s">
        <v>237</v>
      </c>
      <c r="B66" s="11"/>
      <c r="C66" s="11"/>
      <c r="D66" s="11"/>
      <c r="E66" s="12"/>
      <c r="F66" s="42"/>
      <c r="G66" s="19"/>
      <c r="H66" s="79"/>
      <c r="I66" s="72"/>
      <c r="J66" s="12"/>
    </row>
    <row r="67" spans="1:11" ht="65.25">
      <c r="A67" s="13" t="s">
        <v>238</v>
      </c>
      <c r="B67" s="11"/>
      <c r="C67" s="11"/>
      <c r="D67" s="11"/>
      <c r="E67" s="12"/>
      <c r="F67" s="42"/>
      <c r="G67" s="19"/>
      <c r="H67" s="79"/>
      <c r="I67" s="72"/>
      <c r="J67" s="12"/>
    </row>
    <row r="68" spans="1:11" ht="43.5">
      <c r="A68" s="13" t="s">
        <v>239</v>
      </c>
      <c r="B68" s="11"/>
      <c r="C68" s="11"/>
      <c r="D68" s="11"/>
      <c r="E68" s="12"/>
      <c r="F68" s="42"/>
      <c r="G68" s="19"/>
      <c r="H68" s="79"/>
      <c r="I68" s="72"/>
      <c r="J68" s="12"/>
    </row>
    <row r="69" spans="1:11" ht="43.5">
      <c r="A69" s="13" t="s">
        <v>240</v>
      </c>
      <c r="B69" s="11"/>
      <c r="C69" s="11"/>
      <c r="D69" s="11"/>
      <c r="E69" s="12"/>
      <c r="F69" s="42"/>
      <c r="G69" s="19"/>
      <c r="H69" s="79"/>
      <c r="I69" s="72"/>
      <c r="J69" s="12"/>
    </row>
    <row r="70" spans="1:11" ht="43.5">
      <c r="A70" s="13" t="s">
        <v>241</v>
      </c>
      <c r="B70" s="11"/>
      <c r="C70" s="11"/>
      <c r="D70" s="11"/>
      <c r="E70" s="12"/>
      <c r="F70" s="42"/>
      <c r="G70" s="19"/>
      <c r="H70" s="79"/>
      <c r="I70" s="72"/>
      <c r="J70" s="12"/>
    </row>
    <row r="71" spans="1:11" ht="65.25">
      <c r="A71" s="13" t="s">
        <v>79</v>
      </c>
      <c r="B71" s="11"/>
      <c r="C71" s="11"/>
      <c r="D71" s="11"/>
      <c r="E71" s="12"/>
      <c r="F71" s="42"/>
      <c r="G71" s="19"/>
      <c r="H71" s="79"/>
      <c r="I71" s="72"/>
      <c r="J71" s="12"/>
    </row>
    <row r="72" spans="1:11">
      <c r="A72" s="9" t="s">
        <v>11</v>
      </c>
      <c r="B72" s="10"/>
      <c r="C72" s="10"/>
      <c r="D72" s="10"/>
      <c r="E72" s="10"/>
      <c r="F72" s="40"/>
      <c r="G72" s="40"/>
      <c r="H72" s="40"/>
      <c r="I72" s="40"/>
      <c r="J72" s="10"/>
    </row>
    <row r="73" spans="1:11">
      <c r="A73" s="16" t="s">
        <v>44</v>
      </c>
      <c r="B73" s="17"/>
      <c r="C73" s="17"/>
      <c r="D73" s="17"/>
      <c r="E73" s="17"/>
      <c r="F73" s="43"/>
      <c r="G73" s="43"/>
      <c r="H73" s="43"/>
      <c r="I73" s="43"/>
      <c r="J73" s="17"/>
    </row>
    <row r="74" spans="1:11">
      <c r="A74" s="15" t="s">
        <v>45</v>
      </c>
      <c r="B74" s="23" t="s">
        <v>12</v>
      </c>
      <c r="C74" s="23" t="s">
        <v>12</v>
      </c>
      <c r="D74" s="23" t="s">
        <v>12</v>
      </c>
      <c r="E74" s="23">
        <v>5</v>
      </c>
      <c r="F74" s="38">
        <f>IF(E74&lt;1,0,IF(E74&lt;2,1,IF(E74&lt;3,2,IF(E74&lt;4,3,IF(E74&lt;5,4,IF(E74=5,5))))))</f>
        <v>5</v>
      </c>
      <c r="G74" s="38"/>
      <c r="H74" s="22">
        <f>SUM(H75:H79)</f>
        <v>0</v>
      </c>
      <c r="I74" s="38">
        <f>IF(H74&lt;1,0,IF(H74&lt;2,1,IF(H74&lt;3,2,IF(H74&lt;4,3,IF(H74&lt;5,4,IF(H74=5,5))))))</f>
        <v>0</v>
      </c>
      <c r="J74" s="23" t="s">
        <v>21</v>
      </c>
    </row>
    <row r="75" spans="1:11" ht="27.75" customHeight="1">
      <c r="A75" s="3" t="s">
        <v>119</v>
      </c>
      <c r="B75" s="12"/>
      <c r="C75" s="12"/>
      <c r="D75" s="12"/>
      <c r="E75" s="12"/>
      <c r="F75" s="11"/>
      <c r="G75" s="11"/>
      <c r="H75" s="96"/>
      <c r="I75" s="11"/>
      <c r="J75" s="12"/>
    </row>
    <row r="76" spans="1:11">
      <c r="A76" s="3" t="s">
        <v>120</v>
      </c>
      <c r="B76" s="12"/>
      <c r="C76" s="12"/>
      <c r="D76" s="12"/>
      <c r="E76" s="12"/>
      <c r="F76" s="11"/>
      <c r="G76" s="11"/>
      <c r="H76" s="96"/>
      <c r="I76" s="11"/>
      <c r="J76" s="12"/>
    </row>
    <row r="77" spans="1:11" ht="26.25" customHeight="1">
      <c r="A77" s="3" t="s">
        <v>121</v>
      </c>
      <c r="B77" s="12"/>
      <c r="C77" s="12"/>
      <c r="D77" s="12"/>
      <c r="E77" s="12"/>
      <c r="F77" s="11"/>
      <c r="G77" s="11"/>
      <c r="H77" s="96"/>
      <c r="I77" s="11"/>
      <c r="J77" s="12"/>
    </row>
    <row r="78" spans="1:11" ht="65.25">
      <c r="A78" s="3" t="s">
        <v>122</v>
      </c>
      <c r="B78" s="12"/>
      <c r="C78" s="12"/>
      <c r="D78" s="12"/>
      <c r="E78" s="12"/>
      <c r="F78" s="11"/>
      <c r="G78" s="11"/>
      <c r="H78" s="96"/>
      <c r="I78" s="11"/>
      <c r="J78" s="12"/>
    </row>
    <row r="79" spans="1:11">
      <c r="A79" s="3" t="s">
        <v>80</v>
      </c>
      <c r="B79" s="12"/>
      <c r="C79" s="12"/>
      <c r="D79" s="12"/>
      <c r="E79" s="12"/>
      <c r="F79" s="11"/>
      <c r="G79" s="11"/>
      <c r="H79" s="96"/>
      <c r="I79" s="11"/>
      <c r="J79" s="12"/>
    </row>
    <row r="80" spans="1:11" s="24" customFormat="1" ht="43.5">
      <c r="A80" s="15" t="s">
        <v>46</v>
      </c>
      <c r="B80" s="23" t="s">
        <v>12</v>
      </c>
      <c r="C80" s="23">
        <v>5</v>
      </c>
      <c r="D80" s="23">
        <v>5</v>
      </c>
      <c r="E80" s="23">
        <v>5</v>
      </c>
      <c r="F80" s="38">
        <f>IF(E80&lt;1,0,IF(E80&lt;2,1,IF(E80&lt;3,2,IF(E80&lt;4,3,IF(E80&lt;5,4,IF(E80=5,5))))))</f>
        <v>5</v>
      </c>
      <c r="G80" s="38"/>
      <c r="H80" s="22">
        <f>SUM(H81:H85)</f>
        <v>0</v>
      </c>
      <c r="I80" s="38">
        <f>IF(H80&lt;1,0,IF(H80&lt;2,1,IF(H80&lt;3,2,IF(H80&lt;4,3,IF(H80&lt;5,4,IF(H80=5,5))))))</f>
        <v>0</v>
      </c>
      <c r="J80" s="23" t="s">
        <v>22</v>
      </c>
      <c r="K80" s="4"/>
    </row>
    <row r="81" spans="1:11">
      <c r="A81" s="13" t="s">
        <v>123</v>
      </c>
      <c r="B81" s="12"/>
      <c r="C81" s="12"/>
      <c r="D81" s="12"/>
      <c r="E81" s="12"/>
      <c r="F81" s="11"/>
      <c r="G81" s="11"/>
      <c r="H81" s="96"/>
      <c r="I81" s="11"/>
      <c r="J81" s="12"/>
    </row>
    <row r="82" spans="1:11" ht="43.5">
      <c r="A82" s="13" t="s">
        <v>124</v>
      </c>
      <c r="B82" s="12"/>
      <c r="C82" s="12"/>
      <c r="D82" s="12"/>
      <c r="E82" s="12"/>
      <c r="F82" s="11"/>
      <c r="G82" s="11"/>
      <c r="H82" s="96"/>
      <c r="I82" s="11"/>
      <c r="J82" s="12"/>
    </row>
    <row r="83" spans="1:11" ht="43.5">
      <c r="A83" s="13" t="s">
        <v>125</v>
      </c>
      <c r="B83" s="12"/>
      <c r="C83" s="12"/>
      <c r="D83" s="12"/>
      <c r="E83" s="12"/>
      <c r="F83" s="11"/>
      <c r="G83" s="11"/>
      <c r="H83" s="96"/>
      <c r="I83" s="11"/>
      <c r="J83" s="12"/>
    </row>
    <row r="84" spans="1:11" ht="43.5">
      <c r="A84" s="13" t="s">
        <v>126</v>
      </c>
      <c r="B84" s="12"/>
      <c r="C84" s="12"/>
      <c r="D84" s="12"/>
      <c r="E84" s="12"/>
      <c r="F84" s="11"/>
      <c r="G84" s="11"/>
      <c r="H84" s="96"/>
      <c r="I84" s="11"/>
      <c r="J84" s="12"/>
    </row>
    <row r="85" spans="1:11">
      <c r="A85" s="3" t="s">
        <v>80</v>
      </c>
      <c r="B85" s="12"/>
      <c r="C85" s="12"/>
      <c r="D85" s="12"/>
      <c r="E85" s="12"/>
      <c r="F85" s="11"/>
      <c r="G85" s="11"/>
      <c r="H85" s="96"/>
      <c r="I85" s="11"/>
      <c r="J85" s="12"/>
    </row>
    <row r="86" spans="1:11" s="24" customFormat="1" ht="65.25">
      <c r="A86" s="15" t="s">
        <v>47</v>
      </c>
      <c r="B86" s="23">
        <v>5</v>
      </c>
      <c r="C86" s="23">
        <v>5</v>
      </c>
      <c r="D86" s="23">
        <v>5</v>
      </c>
      <c r="E86" s="23">
        <v>5</v>
      </c>
      <c r="F86" s="38">
        <f>IF(E86&lt;1,0,IF(E86&lt;2,1,IF(E86&lt;3,2,IF(E86&lt;4,3,IF(E86&lt;5,4,IF(E86=5,5))))))</f>
        <v>5</v>
      </c>
      <c r="G86" s="38"/>
      <c r="H86" s="22">
        <f>SUM(H87:H91)</f>
        <v>0</v>
      </c>
      <c r="I86" s="38">
        <f>IF(H86&lt;1,0,IF(H86&lt;2,1,IF(H86&lt;3,2,IF(H86&lt;4,3,IF(H86&lt;5,4,IF(H86=5,5))))))</f>
        <v>0</v>
      </c>
      <c r="J86" s="23" t="s">
        <v>16</v>
      </c>
      <c r="K86" s="4"/>
    </row>
    <row r="87" spans="1:11" ht="30" customHeight="1">
      <c r="A87" s="13" t="s">
        <v>127</v>
      </c>
      <c r="B87" s="12"/>
      <c r="C87" s="12"/>
      <c r="D87" s="12"/>
      <c r="E87" s="12"/>
      <c r="F87" s="11"/>
      <c r="G87" s="11"/>
      <c r="H87" s="96"/>
      <c r="I87" s="11"/>
      <c r="J87" s="12"/>
    </row>
    <row r="88" spans="1:11">
      <c r="A88" s="13" t="s">
        <v>128</v>
      </c>
      <c r="B88" s="12"/>
      <c r="C88" s="12"/>
      <c r="D88" s="12"/>
      <c r="E88" s="12"/>
      <c r="F88" s="11"/>
      <c r="G88" s="11"/>
      <c r="H88" s="96"/>
      <c r="I88" s="11"/>
      <c r="J88" s="12"/>
    </row>
    <row r="89" spans="1:11" ht="43.5">
      <c r="A89" s="13" t="s">
        <v>242</v>
      </c>
      <c r="B89" s="12"/>
      <c r="C89" s="12"/>
      <c r="D89" s="12"/>
      <c r="E89" s="12"/>
      <c r="F89" s="11"/>
      <c r="G89" s="11"/>
      <c r="H89" s="96"/>
      <c r="I89" s="11"/>
      <c r="J89" s="12"/>
    </row>
    <row r="90" spans="1:11" ht="43.5">
      <c r="A90" s="13" t="s">
        <v>129</v>
      </c>
      <c r="B90" s="12"/>
      <c r="C90" s="12"/>
      <c r="D90" s="12"/>
      <c r="E90" s="12"/>
      <c r="F90" s="11"/>
      <c r="G90" s="11"/>
      <c r="H90" s="96"/>
      <c r="I90" s="11"/>
      <c r="J90" s="12"/>
    </row>
    <row r="91" spans="1:11">
      <c r="A91" s="3" t="s">
        <v>80</v>
      </c>
      <c r="B91" s="12"/>
      <c r="C91" s="12"/>
      <c r="D91" s="12"/>
      <c r="E91" s="12"/>
      <c r="F91" s="11"/>
      <c r="G91" s="11"/>
      <c r="H91" s="96"/>
      <c r="I91" s="11"/>
      <c r="J91" s="12"/>
    </row>
    <row r="92" spans="1:11" s="24" customFormat="1" ht="43.5">
      <c r="A92" s="15" t="s">
        <v>48</v>
      </c>
      <c r="B92" s="23">
        <v>4.2</v>
      </c>
      <c r="C92" s="23">
        <v>4.21</v>
      </c>
      <c r="D92" s="23">
        <v>4.24</v>
      </c>
      <c r="E92" s="23">
        <v>4</v>
      </c>
      <c r="F92" s="38">
        <f>IF(E92&lt;1,0,IF(E92&lt;2,1,IF(E92&lt;3,2,IF(E92&lt;4,3,IF(E92&lt;5,4,IF(E92=5,5))))))</f>
        <v>4</v>
      </c>
      <c r="G92" s="38"/>
      <c r="H92" s="22">
        <f>SUM(H93:H97)</f>
        <v>0</v>
      </c>
      <c r="I92" s="38">
        <f>IF(H92&lt;1,0,IF(H92&lt;2,1,IF(H92&lt;3,2,IF(H92&lt;4,3,IF(H92&lt;5,4,IF(H92=5,5))))))</f>
        <v>0</v>
      </c>
      <c r="J92" s="23" t="s">
        <v>23</v>
      </c>
      <c r="K92" s="4"/>
    </row>
    <row r="93" spans="1:11">
      <c r="A93" s="13" t="s">
        <v>130</v>
      </c>
      <c r="B93" s="12"/>
      <c r="C93" s="12"/>
      <c r="D93" s="12"/>
      <c r="E93" s="12"/>
      <c r="F93" s="11"/>
      <c r="G93" s="11"/>
      <c r="H93" s="96"/>
      <c r="I93" s="11"/>
      <c r="J93" s="12"/>
    </row>
    <row r="94" spans="1:11">
      <c r="A94" s="13" t="s">
        <v>131</v>
      </c>
      <c r="B94" s="12"/>
      <c r="C94" s="12"/>
      <c r="D94" s="12"/>
      <c r="E94" s="12"/>
      <c r="F94" s="11"/>
      <c r="G94" s="11"/>
      <c r="H94" s="96"/>
      <c r="I94" s="11"/>
      <c r="J94" s="12"/>
    </row>
    <row r="95" spans="1:11" ht="65.25">
      <c r="A95" s="13" t="s">
        <v>243</v>
      </c>
      <c r="B95" s="12"/>
      <c r="C95" s="12"/>
      <c r="D95" s="12"/>
      <c r="E95" s="12"/>
      <c r="F95" s="11"/>
      <c r="G95" s="11"/>
      <c r="H95" s="96"/>
      <c r="I95" s="11"/>
      <c r="J95" s="12"/>
    </row>
    <row r="96" spans="1:11" ht="43.5">
      <c r="A96" s="13" t="s">
        <v>244</v>
      </c>
      <c r="B96" s="12"/>
      <c r="C96" s="12"/>
      <c r="D96" s="12"/>
      <c r="E96" s="12"/>
      <c r="F96" s="11"/>
      <c r="G96" s="11"/>
      <c r="H96" s="96"/>
      <c r="I96" s="11"/>
      <c r="J96" s="12"/>
    </row>
    <row r="97" spans="1:11">
      <c r="A97" s="3" t="s">
        <v>82</v>
      </c>
      <c r="B97" s="12"/>
      <c r="C97" s="12"/>
      <c r="D97" s="12"/>
      <c r="E97" s="12"/>
      <c r="F97" s="11"/>
      <c r="G97" s="11"/>
      <c r="H97" s="96"/>
      <c r="I97" s="11"/>
      <c r="J97" s="12"/>
    </row>
    <row r="98" spans="1:11" s="24" customFormat="1" ht="43.5">
      <c r="A98" s="15" t="s">
        <v>49</v>
      </c>
      <c r="B98" s="23" t="s">
        <v>12</v>
      </c>
      <c r="C98" s="23" t="s">
        <v>12</v>
      </c>
      <c r="D98" s="23" t="s">
        <v>12</v>
      </c>
      <c r="E98" s="23">
        <v>4</v>
      </c>
      <c r="F98" s="38">
        <f>IF(E98&lt;1,0,IF(E98&lt;2,1,IF(E98&lt;3,2,IF(E98&lt;4,3,IF(E98&lt;5,4,IF(E98=5,5))))))</f>
        <v>4</v>
      </c>
      <c r="G98" s="38"/>
      <c r="H98" s="22">
        <f>SUM(H99:H103)</f>
        <v>0</v>
      </c>
      <c r="I98" s="38">
        <f>IF(H98&lt;1,0,IF(H98&lt;2,1,IF(H98&lt;3,2,IF(H98&lt;4,3,IF(H98&lt;5,4,IF(H98=5,5))))))</f>
        <v>0</v>
      </c>
      <c r="J98" s="23" t="s">
        <v>21</v>
      </c>
      <c r="K98" s="4"/>
    </row>
    <row r="99" spans="1:11" ht="46.5" customHeight="1">
      <c r="A99" s="13" t="s">
        <v>132</v>
      </c>
      <c r="B99" s="12"/>
      <c r="C99" s="12"/>
      <c r="D99" s="12"/>
      <c r="E99" s="12"/>
      <c r="F99" s="11"/>
      <c r="G99" s="11"/>
      <c r="H99" s="96"/>
      <c r="I99" s="11"/>
      <c r="J99" s="12"/>
    </row>
    <row r="100" spans="1:11" ht="43.5">
      <c r="A100" s="14" t="s">
        <v>133</v>
      </c>
      <c r="B100" s="12"/>
      <c r="C100" s="12"/>
      <c r="D100" s="12"/>
      <c r="E100" s="12"/>
      <c r="F100" s="11"/>
      <c r="G100" s="11"/>
      <c r="H100" s="96"/>
      <c r="I100" s="11"/>
      <c r="J100" s="12"/>
    </row>
    <row r="101" spans="1:11">
      <c r="A101" s="14" t="s">
        <v>134</v>
      </c>
      <c r="B101" s="12"/>
      <c r="C101" s="12"/>
      <c r="D101" s="12"/>
      <c r="E101" s="12"/>
      <c r="F101" s="11"/>
      <c r="G101" s="11"/>
      <c r="H101" s="96"/>
      <c r="I101" s="11"/>
      <c r="J101" s="12"/>
    </row>
    <row r="102" spans="1:11" ht="43.5">
      <c r="A102" s="13" t="s">
        <v>135</v>
      </c>
      <c r="B102" s="12"/>
      <c r="C102" s="12"/>
      <c r="D102" s="12"/>
      <c r="E102" s="12"/>
      <c r="F102" s="11"/>
      <c r="G102" s="11"/>
      <c r="H102" s="96"/>
      <c r="I102" s="11"/>
      <c r="J102" s="12"/>
    </row>
    <row r="103" spans="1:11">
      <c r="A103" s="3" t="s">
        <v>83</v>
      </c>
      <c r="B103" s="12"/>
      <c r="C103" s="12"/>
      <c r="D103" s="12"/>
      <c r="E103" s="12"/>
      <c r="F103" s="11"/>
      <c r="G103" s="11"/>
      <c r="H103" s="96"/>
      <c r="I103" s="11"/>
      <c r="J103" s="12"/>
    </row>
    <row r="104" spans="1:11" s="24" customFormat="1" ht="65.25">
      <c r="A104" s="15" t="s">
        <v>50</v>
      </c>
      <c r="B104" s="23" t="s">
        <v>12</v>
      </c>
      <c r="C104" s="23" t="s">
        <v>12</v>
      </c>
      <c r="D104" s="23" t="s">
        <v>12</v>
      </c>
      <c r="E104" s="23">
        <v>5</v>
      </c>
      <c r="F104" s="38">
        <f>IF(E104&lt;1,0,IF(E104&lt;2,1,IF(E104&lt;3,2,IF(E104&lt;4,3,IF(E104&lt;5,4,IF(E104=5,5))))))</f>
        <v>5</v>
      </c>
      <c r="G104" s="38"/>
      <c r="H104" s="22">
        <f>SUM(H105:H109)</f>
        <v>0</v>
      </c>
      <c r="I104" s="38">
        <f>IF(H104&lt;1,0,IF(H104&lt;2,1,IF(H104&lt;3,2,IF(H104&lt;4,3,IF(H104&lt;5,4,IF(H104=5,5))))))</f>
        <v>0</v>
      </c>
      <c r="J104" s="23" t="s">
        <v>24</v>
      </c>
      <c r="K104" s="4"/>
    </row>
    <row r="105" spans="1:11">
      <c r="A105" s="3" t="s">
        <v>136</v>
      </c>
      <c r="B105" s="12"/>
      <c r="C105" s="12"/>
      <c r="D105" s="12"/>
      <c r="E105" s="12"/>
      <c r="F105" s="11"/>
      <c r="G105" s="11"/>
      <c r="H105" s="96"/>
      <c r="I105" s="11"/>
      <c r="J105" s="12"/>
    </row>
    <row r="106" spans="1:11">
      <c r="A106" s="3" t="s">
        <v>120</v>
      </c>
      <c r="B106" s="12"/>
      <c r="C106" s="12"/>
      <c r="D106" s="12"/>
      <c r="E106" s="12"/>
      <c r="F106" s="11"/>
      <c r="G106" s="11"/>
      <c r="H106" s="96"/>
      <c r="I106" s="11"/>
      <c r="J106" s="12"/>
    </row>
    <row r="107" spans="1:11">
      <c r="A107" s="3" t="s">
        <v>137</v>
      </c>
      <c r="B107" s="12"/>
      <c r="C107" s="12"/>
      <c r="D107" s="12"/>
      <c r="E107" s="12"/>
      <c r="F107" s="11"/>
      <c r="G107" s="11"/>
      <c r="H107" s="96"/>
      <c r="I107" s="11"/>
      <c r="J107" s="12"/>
    </row>
    <row r="108" spans="1:11" ht="43.5">
      <c r="A108" s="3" t="s">
        <v>138</v>
      </c>
      <c r="B108" s="12"/>
      <c r="C108" s="12"/>
      <c r="D108" s="12"/>
      <c r="E108" s="12"/>
      <c r="F108" s="11"/>
      <c r="G108" s="11"/>
      <c r="H108" s="96"/>
      <c r="I108" s="11"/>
      <c r="J108" s="12"/>
    </row>
    <row r="109" spans="1:11">
      <c r="A109" s="3" t="s">
        <v>84</v>
      </c>
      <c r="B109" s="12"/>
      <c r="C109" s="12"/>
      <c r="D109" s="12"/>
      <c r="E109" s="12"/>
      <c r="F109" s="11"/>
      <c r="G109" s="11"/>
      <c r="H109" s="96"/>
      <c r="I109" s="11"/>
      <c r="J109" s="12"/>
    </row>
    <row r="110" spans="1:11" s="24" customFormat="1" ht="30.75" customHeight="1">
      <c r="A110" s="15" t="s">
        <v>51</v>
      </c>
      <c r="B110" s="23" t="s">
        <v>12</v>
      </c>
      <c r="C110" s="23" t="s">
        <v>12</v>
      </c>
      <c r="D110" s="23" t="s">
        <v>12</v>
      </c>
      <c r="E110" s="23">
        <v>5</v>
      </c>
      <c r="F110" s="38">
        <f>IF(E110&lt;1,0,IF(E110&lt;2,1,IF(E110&lt;3,2,IF(E110&lt;4,3,IF(E110&lt;5,4,IF(E110=5,5))))))</f>
        <v>5</v>
      </c>
      <c r="G110" s="38"/>
      <c r="H110" s="22">
        <f>SUM(H111:H115)</f>
        <v>0</v>
      </c>
      <c r="I110" s="38">
        <f>IF(H110&lt;1,0,IF(H110&lt;2,1,IF(H110&lt;3,2,IF(H110&lt;4,3,IF(H110&lt;5,4,IF(H110=5,5))))))</f>
        <v>0</v>
      </c>
      <c r="J110" s="23" t="s">
        <v>38</v>
      </c>
      <c r="K110" s="4"/>
    </row>
    <row r="111" spans="1:11" ht="43.5">
      <c r="A111" s="13" t="s">
        <v>245</v>
      </c>
      <c r="B111" s="12"/>
      <c r="C111" s="12"/>
      <c r="D111" s="12"/>
      <c r="E111" s="12"/>
      <c r="F111" s="11"/>
      <c r="G111" s="11"/>
      <c r="H111" s="96"/>
      <c r="I111" s="11"/>
      <c r="J111" s="12"/>
    </row>
    <row r="112" spans="1:11">
      <c r="A112" s="13" t="s">
        <v>156</v>
      </c>
      <c r="B112" s="12"/>
      <c r="C112" s="12"/>
      <c r="D112" s="12"/>
      <c r="E112" s="12"/>
      <c r="F112" s="11"/>
      <c r="G112" s="11"/>
      <c r="H112" s="96"/>
      <c r="I112" s="11"/>
      <c r="J112" s="12"/>
    </row>
    <row r="113" spans="1:11" ht="50.25" customHeight="1">
      <c r="A113" s="13" t="s">
        <v>139</v>
      </c>
      <c r="B113" s="12"/>
      <c r="C113" s="12"/>
      <c r="D113" s="12"/>
      <c r="E113" s="12"/>
      <c r="F113" s="11"/>
      <c r="G113" s="11"/>
      <c r="H113" s="96"/>
      <c r="I113" s="11"/>
      <c r="J113" s="12"/>
    </row>
    <row r="114" spans="1:11" ht="43.5">
      <c r="A114" s="13" t="s">
        <v>246</v>
      </c>
      <c r="B114" s="12"/>
      <c r="C114" s="12"/>
      <c r="D114" s="12"/>
      <c r="E114" s="12"/>
      <c r="F114" s="11"/>
      <c r="G114" s="11"/>
      <c r="H114" s="96"/>
      <c r="I114" s="11"/>
      <c r="J114" s="12"/>
    </row>
    <row r="115" spans="1:11">
      <c r="A115" s="3" t="s">
        <v>82</v>
      </c>
      <c r="B115" s="12"/>
      <c r="C115" s="12"/>
      <c r="D115" s="12"/>
      <c r="E115" s="12"/>
      <c r="F115" s="11"/>
      <c r="G115" s="11"/>
      <c r="H115" s="96"/>
      <c r="I115" s="11"/>
      <c r="J115" s="12"/>
    </row>
    <row r="116" spans="1:11" s="24" customFormat="1" ht="43.5">
      <c r="A116" s="15" t="s">
        <v>52</v>
      </c>
      <c r="B116" s="23" t="s">
        <v>12</v>
      </c>
      <c r="C116" s="23" t="s">
        <v>12</v>
      </c>
      <c r="D116" s="23" t="s">
        <v>12</v>
      </c>
      <c r="E116" s="23">
        <v>4</v>
      </c>
      <c r="F116" s="38">
        <f>IF(E116&lt;1,0,IF(E116&lt;2,1,IF(E116&lt;3,2,IF(E116&lt;4,3,IF(E116&lt;5,4,IF(E116=5,5))))))</f>
        <v>4</v>
      </c>
      <c r="G116" s="38"/>
      <c r="H116" s="22">
        <f>SUM(H117:H121)</f>
        <v>0</v>
      </c>
      <c r="I116" s="38">
        <f>IF(H116&lt;1,0,IF(H116&lt;2,1,IF(H116&lt;3,2,IF(H116&lt;4,3,IF(H116&lt;5,4,IF(H116=5,5))))))</f>
        <v>0</v>
      </c>
      <c r="J116" s="23" t="s">
        <v>25</v>
      </c>
      <c r="K116" s="4"/>
    </row>
    <row r="117" spans="1:11" ht="43.5">
      <c r="A117" s="13" t="s">
        <v>140</v>
      </c>
      <c r="B117" s="12"/>
      <c r="C117" s="12"/>
      <c r="D117" s="12"/>
      <c r="E117" s="12"/>
      <c r="F117" s="11"/>
      <c r="G117" s="11"/>
      <c r="H117" s="96"/>
      <c r="I117" s="11"/>
      <c r="J117" s="12"/>
    </row>
    <row r="118" spans="1:11">
      <c r="A118" s="13" t="s">
        <v>141</v>
      </c>
      <c r="B118" s="12"/>
      <c r="C118" s="12"/>
      <c r="D118" s="12"/>
      <c r="E118" s="12"/>
      <c r="F118" s="11"/>
      <c r="G118" s="11"/>
      <c r="H118" s="96"/>
      <c r="I118" s="11"/>
      <c r="J118" s="12"/>
    </row>
    <row r="119" spans="1:11" ht="65.25">
      <c r="A119" s="13" t="s">
        <v>142</v>
      </c>
      <c r="B119" s="12"/>
      <c r="C119" s="12"/>
      <c r="D119" s="12"/>
      <c r="E119" s="12"/>
      <c r="F119" s="11"/>
      <c r="G119" s="11"/>
      <c r="H119" s="96"/>
      <c r="I119" s="11"/>
      <c r="J119" s="12"/>
    </row>
    <row r="120" spans="1:11" ht="65.25">
      <c r="A120" s="13" t="s">
        <v>143</v>
      </c>
      <c r="B120" s="12"/>
      <c r="C120" s="12"/>
      <c r="D120" s="12"/>
      <c r="E120" s="12"/>
      <c r="F120" s="11"/>
      <c r="G120" s="11"/>
      <c r="H120" s="96"/>
      <c r="I120" s="11"/>
      <c r="J120" s="12"/>
    </row>
    <row r="121" spans="1:11">
      <c r="A121" s="3" t="s">
        <v>82</v>
      </c>
      <c r="B121" s="12"/>
      <c r="C121" s="12"/>
      <c r="D121" s="12"/>
      <c r="E121" s="12"/>
      <c r="F121" s="11"/>
      <c r="G121" s="11"/>
      <c r="H121" s="96"/>
      <c r="I121" s="11"/>
      <c r="J121" s="12"/>
    </row>
    <row r="122" spans="1:11" s="24" customFormat="1">
      <c r="A122" s="15" t="s">
        <v>53</v>
      </c>
      <c r="B122" s="23" t="s">
        <v>12</v>
      </c>
      <c r="C122" s="23" t="s">
        <v>12</v>
      </c>
      <c r="D122" s="23" t="s">
        <v>12</v>
      </c>
      <c r="E122" s="23">
        <v>4</v>
      </c>
      <c r="F122" s="38">
        <f>IF(E122&lt;1,0,IF(E122&lt;2,1,IF(E122&lt;3,2,IF(E122&lt;4,3,IF(E122&lt;5,4,IF(E122=5,5))))))</f>
        <v>4</v>
      </c>
      <c r="G122" s="38"/>
      <c r="H122" s="22">
        <f>SUM(H123:H127)</f>
        <v>0</v>
      </c>
      <c r="I122" s="38">
        <f>IF(H122&lt;1,0,IF(H122&lt;2,1,IF(H122&lt;3,2,IF(H122&lt;4,3,IF(H122&lt;5,4,IF(H122=5,5))))))</f>
        <v>0</v>
      </c>
      <c r="J122" s="23" t="s">
        <v>23</v>
      </c>
      <c r="K122" s="4"/>
    </row>
    <row r="123" spans="1:11">
      <c r="A123" s="3" t="s">
        <v>144</v>
      </c>
      <c r="B123" s="12"/>
      <c r="C123" s="12"/>
      <c r="D123" s="12"/>
      <c r="E123" s="12"/>
      <c r="F123" s="11"/>
      <c r="G123" s="11"/>
      <c r="H123" s="96"/>
      <c r="I123" s="11"/>
      <c r="J123" s="12"/>
    </row>
    <row r="124" spans="1:11">
      <c r="A124" s="3" t="s">
        <v>145</v>
      </c>
      <c r="B124" s="12"/>
      <c r="C124" s="12"/>
      <c r="D124" s="12"/>
      <c r="E124" s="12"/>
      <c r="F124" s="11"/>
      <c r="G124" s="11"/>
      <c r="H124" s="96"/>
      <c r="I124" s="11"/>
      <c r="J124" s="12"/>
    </row>
    <row r="125" spans="1:11" ht="43.5">
      <c r="A125" s="3" t="s">
        <v>146</v>
      </c>
      <c r="B125" s="12"/>
      <c r="C125" s="12"/>
      <c r="D125" s="12"/>
      <c r="E125" s="12"/>
      <c r="F125" s="11"/>
      <c r="G125" s="11"/>
      <c r="H125" s="96"/>
      <c r="I125" s="11"/>
      <c r="J125" s="12"/>
    </row>
    <row r="126" spans="1:11" ht="43.5">
      <c r="A126" s="3" t="s">
        <v>147</v>
      </c>
      <c r="B126" s="12"/>
      <c r="C126" s="12"/>
      <c r="D126" s="12"/>
      <c r="E126" s="12"/>
      <c r="F126" s="11"/>
      <c r="G126" s="11"/>
      <c r="H126" s="96"/>
      <c r="I126" s="11"/>
      <c r="J126" s="12"/>
    </row>
    <row r="127" spans="1:11">
      <c r="A127" s="3" t="s">
        <v>80</v>
      </c>
      <c r="B127" s="12"/>
      <c r="C127" s="12"/>
      <c r="D127" s="12"/>
      <c r="E127" s="12"/>
      <c r="F127" s="11"/>
      <c r="G127" s="11"/>
      <c r="H127" s="96"/>
      <c r="I127" s="11"/>
      <c r="J127" s="12"/>
    </row>
    <row r="128" spans="1:11" s="53" customFormat="1" ht="43.5">
      <c r="A128" s="93" t="s">
        <v>54</v>
      </c>
      <c r="B128" s="50" t="s">
        <v>12</v>
      </c>
      <c r="C128" s="50" t="s">
        <v>12</v>
      </c>
      <c r="D128" s="50" t="s">
        <v>12</v>
      </c>
      <c r="E128" s="50">
        <v>4</v>
      </c>
      <c r="F128" s="51">
        <f>IF(E128&lt;1,0,IF(E128&lt;2,1,IF(E128&lt;3,2,IF(E128&lt;4,3,IF(E128&lt;5,4,IF(E128=5,5))))))</f>
        <v>4</v>
      </c>
      <c r="G128" s="51"/>
      <c r="H128" s="94">
        <f>SUM(H129:H133)</f>
        <v>0</v>
      </c>
      <c r="I128" s="51">
        <f>IF(H128&lt;1,0,IF(H128&lt;2,1,IF(H128&lt;3,2,IF(H128&lt;4,3,IF(H128&lt;5,4,IF(H128=5,5))))))</f>
        <v>0</v>
      </c>
      <c r="J128" s="50" t="s">
        <v>23</v>
      </c>
      <c r="K128" s="52"/>
    </row>
    <row r="129" spans="1:11" s="53" customFormat="1" ht="27" customHeight="1">
      <c r="A129" s="54" t="s">
        <v>252</v>
      </c>
      <c r="B129" s="50"/>
      <c r="C129" s="50"/>
      <c r="D129" s="50"/>
      <c r="E129" s="50"/>
      <c r="F129" s="51"/>
      <c r="G129" s="51"/>
      <c r="H129" s="97"/>
      <c r="I129" s="51"/>
      <c r="J129" s="50"/>
      <c r="K129" s="52"/>
    </row>
    <row r="130" spans="1:11" s="53" customFormat="1" ht="43.5">
      <c r="A130" s="54" t="s">
        <v>253</v>
      </c>
      <c r="B130" s="50"/>
      <c r="C130" s="50"/>
      <c r="D130" s="50"/>
      <c r="E130" s="50"/>
      <c r="F130" s="51"/>
      <c r="G130" s="51"/>
      <c r="H130" s="97"/>
      <c r="I130" s="51"/>
      <c r="J130" s="50"/>
      <c r="K130" s="52"/>
    </row>
    <row r="131" spans="1:11" s="53" customFormat="1" ht="43.5">
      <c r="A131" s="54" t="s">
        <v>254</v>
      </c>
      <c r="B131" s="50"/>
      <c r="C131" s="50"/>
      <c r="D131" s="50"/>
      <c r="E131" s="50"/>
      <c r="F131" s="51"/>
      <c r="G131" s="51"/>
      <c r="H131" s="97"/>
      <c r="I131" s="51"/>
      <c r="J131" s="50"/>
      <c r="K131" s="52"/>
    </row>
    <row r="132" spans="1:11" s="53" customFormat="1" ht="43.5">
      <c r="A132" s="54" t="s">
        <v>255</v>
      </c>
      <c r="B132" s="50"/>
      <c r="C132" s="50"/>
      <c r="D132" s="50"/>
      <c r="E132" s="50"/>
      <c r="F132" s="51"/>
      <c r="G132" s="51"/>
      <c r="H132" s="97"/>
      <c r="I132" s="51"/>
      <c r="J132" s="50"/>
      <c r="K132" s="52"/>
    </row>
    <row r="133" spans="1:11" s="53" customFormat="1" ht="43.5">
      <c r="A133" s="54" t="s">
        <v>256</v>
      </c>
      <c r="B133" s="50"/>
      <c r="C133" s="50"/>
      <c r="D133" s="50"/>
      <c r="E133" s="50"/>
      <c r="F133" s="51"/>
      <c r="G133" s="51"/>
      <c r="H133" s="97"/>
      <c r="I133" s="51"/>
      <c r="J133" s="50"/>
      <c r="K133" s="52"/>
    </row>
    <row r="134" spans="1:11" s="24" customFormat="1" ht="27" customHeight="1">
      <c r="A134" s="15" t="s">
        <v>55</v>
      </c>
      <c r="B134" s="23">
        <v>3.32</v>
      </c>
      <c r="C134" s="23">
        <v>4</v>
      </c>
      <c r="D134" s="23">
        <v>4</v>
      </c>
      <c r="E134" s="23">
        <v>5</v>
      </c>
      <c r="F134" s="38">
        <f>IF(E134&lt;1,0,IF(E134&lt;2,1,IF(E134&lt;3,2,IF(E134&lt;4,3,IF(E134&lt;5,4,IF(E134=5,5))))))</f>
        <v>5</v>
      </c>
      <c r="G134" s="38"/>
      <c r="H134" s="22">
        <f>SUM(H135:H139)</f>
        <v>0</v>
      </c>
      <c r="I134" s="38">
        <f>IF(H134&lt;1,0,IF(H134&lt;2,1,IF(H134&lt;3,2,IF(H134&lt;4,3,IF(H134&lt;5,4,IF(H134=5,5))))))</f>
        <v>0</v>
      </c>
      <c r="J134" s="23" t="s">
        <v>38</v>
      </c>
      <c r="K134" s="4"/>
    </row>
    <row r="135" spans="1:11" ht="43.5">
      <c r="A135" s="3" t="s">
        <v>148</v>
      </c>
      <c r="B135" s="12"/>
      <c r="C135" s="12"/>
      <c r="D135" s="12"/>
      <c r="E135" s="12"/>
      <c r="F135" s="11"/>
      <c r="G135" s="11"/>
      <c r="H135" s="96"/>
      <c r="I135" s="11"/>
      <c r="J135" s="12"/>
    </row>
    <row r="136" spans="1:11">
      <c r="A136" s="3" t="s">
        <v>149</v>
      </c>
      <c r="B136" s="12"/>
      <c r="C136" s="12"/>
      <c r="D136" s="12"/>
      <c r="E136" s="12"/>
      <c r="F136" s="11"/>
      <c r="G136" s="11"/>
      <c r="H136" s="96"/>
      <c r="I136" s="11"/>
      <c r="J136" s="12"/>
    </row>
    <row r="137" spans="1:11">
      <c r="A137" s="3" t="s">
        <v>150</v>
      </c>
      <c r="B137" s="12"/>
      <c r="C137" s="12"/>
      <c r="D137" s="12"/>
      <c r="E137" s="12"/>
      <c r="F137" s="11"/>
      <c r="G137" s="11"/>
      <c r="H137" s="96"/>
      <c r="I137" s="11"/>
      <c r="J137" s="12"/>
    </row>
    <row r="138" spans="1:11" ht="43.5">
      <c r="A138" s="3" t="s">
        <v>247</v>
      </c>
      <c r="B138" s="12"/>
      <c r="C138" s="12"/>
      <c r="D138" s="12"/>
      <c r="E138" s="12"/>
      <c r="F138" s="11"/>
      <c r="G138" s="11"/>
      <c r="H138" s="96"/>
      <c r="I138" s="11"/>
      <c r="J138" s="12"/>
    </row>
    <row r="139" spans="1:11">
      <c r="A139" s="3" t="s">
        <v>80</v>
      </c>
      <c r="B139" s="12"/>
      <c r="C139" s="12"/>
      <c r="D139" s="12"/>
      <c r="E139" s="12"/>
      <c r="F139" s="11"/>
      <c r="G139" s="11"/>
      <c r="H139" s="96"/>
      <c r="I139" s="11"/>
      <c r="J139" s="12"/>
    </row>
    <row r="140" spans="1:11">
      <c r="A140" s="16" t="s">
        <v>56</v>
      </c>
      <c r="B140" s="18"/>
      <c r="C140" s="18"/>
      <c r="D140" s="18"/>
      <c r="E140" s="17"/>
      <c r="F140" s="44"/>
      <c r="G140" s="44"/>
      <c r="H140" s="44"/>
      <c r="I140" s="44"/>
      <c r="J140" s="17"/>
    </row>
    <row r="141" spans="1:11" s="24" customFormat="1" ht="43.5">
      <c r="A141" s="15" t="s">
        <v>57</v>
      </c>
      <c r="B141" s="23" t="s">
        <v>12</v>
      </c>
      <c r="C141" s="23" t="s">
        <v>12</v>
      </c>
      <c r="D141" s="23" t="s">
        <v>12</v>
      </c>
      <c r="E141" s="23">
        <v>5</v>
      </c>
      <c r="F141" s="38">
        <f>IF(E141&lt;1,0,IF(E141&lt;2,1,IF(E141&lt;3,2,IF(E141&lt;4,3,IF(E141&lt;5,4,IF(E141=5,5))))))</f>
        <v>5</v>
      </c>
      <c r="G141" s="38"/>
      <c r="H141" s="22">
        <f>SUM(H142:H146)</f>
        <v>0</v>
      </c>
      <c r="I141" s="38">
        <f>IF(H141&lt;1,0,IF(H141&lt;2,1,IF(H141&lt;3,2,IF(H141&lt;4,3,IF(H141&lt;5,4,IF(H141=5,5))))))</f>
        <v>0</v>
      </c>
      <c r="J141" s="23" t="s">
        <v>22</v>
      </c>
      <c r="K141" s="4"/>
    </row>
    <row r="142" spans="1:11" ht="43.5">
      <c r="A142" s="3" t="s">
        <v>151</v>
      </c>
      <c r="B142" s="19"/>
      <c r="C142" s="19"/>
      <c r="D142" s="19"/>
      <c r="E142" s="12"/>
      <c r="F142" s="45"/>
      <c r="G142" s="45"/>
      <c r="H142" s="98"/>
      <c r="I142" s="45"/>
      <c r="J142" s="12"/>
    </row>
    <row r="143" spans="1:11" ht="65.25">
      <c r="A143" s="3" t="s">
        <v>152</v>
      </c>
      <c r="B143" s="19"/>
      <c r="C143" s="19"/>
      <c r="D143" s="19"/>
      <c r="E143" s="12"/>
      <c r="F143" s="45"/>
      <c r="G143" s="45"/>
      <c r="H143" s="98"/>
      <c r="I143" s="45"/>
      <c r="J143" s="12"/>
    </row>
    <row r="144" spans="1:11">
      <c r="A144" s="3" t="s">
        <v>153</v>
      </c>
      <c r="B144" s="19"/>
      <c r="C144" s="19"/>
      <c r="D144" s="19"/>
      <c r="E144" s="12"/>
      <c r="F144" s="45"/>
      <c r="G144" s="45"/>
      <c r="H144" s="98"/>
      <c r="I144" s="45"/>
      <c r="J144" s="12"/>
    </row>
    <row r="145" spans="1:11" ht="65.25">
      <c r="A145" s="3" t="s">
        <v>154</v>
      </c>
      <c r="B145" s="19"/>
      <c r="C145" s="19"/>
      <c r="D145" s="19"/>
      <c r="E145" s="12"/>
      <c r="F145" s="45"/>
      <c r="G145" s="45"/>
      <c r="H145" s="98"/>
      <c r="I145" s="45"/>
      <c r="J145" s="12"/>
    </row>
    <row r="146" spans="1:11" ht="43.5">
      <c r="A146" s="3" t="s">
        <v>106</v>
      </c>
      <c r="B146" s="19"/>
      <c r="C146" s="19"/>
      <c r="D146" s="19"/>
      <c r="E146" s="12"/>
      <c r="F146" s="45"/>
      <c r="G146" s="45"/>
      <c r="H146" s="98"/>
      <c r="I146" s="45"/>
      <c r="J146" s="12"/>
    </row>
    <row r="147" spans="1:11" s="24" customFormat="1">
      <c r="A147" s="15" t="s">
        <v>248</v>
      </c>
      <c r="B147" s="23" t="s">
        <v>12</v>
      </c>
      <c r="C147" s="23" t="s">
        <v>12</v>
      </c>
      <c r="D147" s="23" t="s">
        <v>12</v>
      </c>
      <c r="E147" s="23">
        <v>5</v>
      </c>
      <c r="F147" s="38">
        <f>IF(E147&lt;1,0,IF(E147&lt;2,1,IF(E147&lt;3,2,IF(E147&lt;4,3,IF(E147&lt;5,4,IF(E147=5,5))))))</f>
        <v>5</v>
      </c>
      <c r="G147" s="38"/>
      <c r="H147" s="22">
        <f>SUM(H148:H152)</f>
        <v>0</v>
      </c>
      <c r="I147" s="38">
        <f>IF(H147&lt;1,0,IF(H147&lt;2,1,IF(H147&lt;3,2,IF(H147&lt;4,3,IF(H147&lt;5,4,IF(H147=5,5))))))</f>
        <v>0</v>
      </c>
      <c r="J147" s="23" t="s">
        <v>21</v>
      </c>
      <c r="K147" s="4"/>
    </row>
    <row r="148" spans="1:11" ht="43.5">
      <c r="A148" s="3" t="s">
        <v>155</v>
      </c>
      <c r="B148" s="12"/>
      <c r="C148" s="12"/>
      <c r="D148" s="12"/>
      <c r="E148" s="12"/>
      <c r="F148" s="39"/>
      <c r="G148" s="39"/>
      <c r="H148" s="98"/>
      <c r="I148" s="39"/>
      <c r="J148" s="12"/>
    </row>
    <row r="149" spans="1:11">
      <c r="A149" s="3" t="s">
        <v>156</v>
      </c>
      <c r="B149" s="12"/>
      <c r="C149" s="12"/>
      <c r="D149" s="12"/>
      <c r="E149" s="12"/>
      <c r="F149" s="39"/>
      <c r="G149" s="39"/>
      <c r="H149" s="98"/>
      <c r="I149" s="39"/>
      <c r="J149" s="12"/>
    </row>
    <row r="150" spans="1:11">
      <c r="A150" s="3" t="s">
        <v>157</v>
      </c>
      <c r="B150" s="12"/>
      <c r="C150" s="12"/>
      <c r="D150" s="12"/>
      <c r="E150" s="12"/>
      <c r="F150" s="39"/>
      <c r="G150" s="39"/>
      <c r="H150" s="98"/>
      <c r="I150" s="39"/>
      <c r="J150" s="12"/>
    </row>
    <row r="151" spans="1:11" ht="43.5">
      <c r="A151" s="3" t="s">
        <v>158</v>
      </c>
      <c r="B151" s="12"/>
      <c r="C151" s="12"/>
      <c r="D151" s="12"/>
      <c r="E151" s="12"/>
      <c r="F151" s="39"/>
      <c r="G151" s="39"/>
      <c r="H151" s="98"/>
      <c r="I151" s="39"/>
      <c r="J151" s="12"/>
    </row>
    <row r="152" spans="1:11">
      <c r="A152" s="3" t="s">
        <v>85</v>
      </c>
      <c r="B152" s="12"/>
      <c r="C152" s="12"/>
      <c r="D152" s="12"/>
      <c r="E152" s="12"/>
      <c r="F152" s="39"/>
      <c r="G152" s="39"/>
      <c r="H152" s="98"/>
      <c r="I152" s="39"/>
      <c r="J152" s="12"/>
    </row>
    <row r="153" spans="1:11" s="24" customFormat="1">
      <c r="A153" s="15" t="s">
        <v>81</v>
      </c>
      <c r="B153" s="23" t="s">
        <v>12</v>
      </c>
      <c r="C153" s="23" t="s">
        <v>12</v>
      </c>
      <c r="D153" s="23" t="s">
        <v>12</v>
      </c>
      <c r="E153" s="23">
        <v>5</v>
      </c>
      <c r="F153" s="38">
        <f>IF(E153&lt;1,0,IF(E153&lt;2,1,IF(E153&lt;3,2,IF(E153&lt;4,3,IF(E153&lt;5,4,IF(E153=5,5))))))</f>
        <v>5</v>
      </c>
      <c r="G153" s="38"/>
      <c r="H153" s="22">
        <f>SUM(H154:H158)</f>
        <v>0</v>
      </c>
      <c r="I153" s="38">
        <f>IF(H153&lt;1,0,IF(H153&lt;2,1,IF(H153&lt;3,2,IF(H153&lt;4,3,IF(H153&lt;5,4,IF(H153=5,5))))))</f>
        <v>0</v>
      </c>
      <c r="J153" s="23" t="s">
        <v>26</v>
      </c>
      <c r="K153" s="4"/>
    </row>
    <row r="154" spans="1:11" ht="43.5">
      <c r="A154" s="13" t="s">
        <v>159</v>
      </c>
      <c r="B154" s="12"/>
      <c r="C154" s="12"/>
      <c r="D154" s="12"/>
      <c r="E154" s="12"/>
      <c r="F154" s="39"/>
      <c r="G154" s="39"/>
      <c r="H154" s="98"/>
      <c r="I154" s="39"/>
      <c r="J154" s="12"/>
    </row>
    <row r="155" spans="1:11">
      <c r="A155" s="13" t="s">
        <v>160</v>
      </c>
      <c r="B155" s="12"/>
      <c r="C155" s="12"/>
      <c r="D155" s="12"/>
      <c r="E155" s="12"/>
      <c r="F155" s="39"/>
      <c r="G155" s="39"/>
      <c r="H155" s="98"/>
      <c r="I155" s="39"/>
      <c r="J155" s="12"/>
    </row>
    <row r="156" spans="1:11" ht="43.5">
      <c r="A156" s="13" t="s">
        <v>161</v>
      </c>
      <c r="B156" s="12"/>
      <c r="C156" s="12"/>
      <c r="D156" s="12"/>
      <c r="E156" s="12"/>
      <c r="F156" s="39"/>
      <c r="G156" s="39"/>
      <c r="H156" s="98"/>
      <c r="I156" s="39"/>
      <c r="J156" s="12"/>
    </row>
    <row r="157" spans="1:11" ht="65.25">
      <c r="A157" s="13" t="s">
        <v>162</v>
      </c>
      <c r="B157" s="12"/>
      <c r="C157" s="12"/>
      <c r="D157" s="12"/>
      <c r="E157" s="12"/>
      <c r="F157" s="39"/>
      <c r="G157" s="39"/>
      <c r="H157" s="98"/>
      <c r="I157" s="39"/>
      <c r="J157" s="12"/>
    </row>
    <row r="158" spans="1:11" ht="65.25">
      <c r="A158" s="13" t="s">
        <v>86</v>
      </c>
      <c r="B158" s="12"/>
      <c r="C158" s="12"/>
      <c r="D158" s="12"/>
      <c r="E158" s="12"/>
      <c r="F158" s="39"/>
      <c r="G158" s="39"/>
      <c r="H158" s="98"/>
      <c r="I158" s="39"/>
      <c r="J158" s="12"/>
    </row>
    <row r="159" spans="1:11" s="24" customFormat="1" ht="65.25">
      <c r="A159" s="15" t="s">
        <v>58</v>
      </c>
      <c r="B159" s="23" t="s">
        <v>12</v>
      </c>
      <c r="C159" s="23" t="s">
        <v>12</v>
      </c>
      <c r="D159" s="23" t="s">
        <v>12</v>
      </c>
      <c r="E159" s="23">
        <v>5</v>
      </c>
      <c r="F159" s="38">
        <f>IF(E159&lt;1,0,IF(E159&lt;2,1,IF(E159&lt;3,2,IF(E159&lt;4,3,IF(E159&lt;5,4,IF(E159=5,5))))))</f>
        <v>5</v>
      </c>
      <c r="G159" s="38"/>
      <c r="H159" s="22">
        <f>SUM(H160:H164)</f>
        <v>0</v>
      </c>
      <c r="I159" s="38">
        <f>IF(H159&lt;1,0,IF(H159&lt;2,1,IF(H159&lt;3,2,IF(H159&lt;4,3,IF(H159&lt;5,4,IF(H159=5,5))))))</f>
        <v>0</v>
      </c>
      <c r="J159" s="23" t="s">
        <v>27</v>
      </c>
      <c r="K159" s="4"/>
    </row>
    <row r="160" spans="1:11" ht="43.5">
      <c r="A160" s="3" t="s">
        <v>107</v>
      </c>
      <c r="B160" s="12"/>
      <c r="C160" s="12"/>
      <c r="D160" s="12"/>
      <c r="E160" s="12"/>
      <c r="F160" s="39"/>
      <c r="G160" s="39"/>
      <c r="H160" s="98"/>
      <c r="I160" s="39"/>
      <c r="J160" s="12"/>
    </row>
    <row r="161" spans="1:11">
      <c r="A161" s="3" t="s">
        <v>108</v>
      </c>
      <c r="B161" s="12"/>
      <c r="C161" s="12"/>
      <c r="D161" s="12"/>
      <c r="E161" s="12"/>
      <c r="F161" s="39"/>
      <c r="G161" s="39"/>
      <c r="H161" s="98"/>
      <c r="I161" s="39"/>
      <c r="J161" s="12"/>
    </row>
    <row r="162" spans="1:11">
      <c r="A162" s="3" t="s">
        <v>109</v>
      </c>
      <c r="B162" s="12"/>
      <c r="C162" s="12"/>
      <c r="D162" s="12"/>
      <c r="E162" s="12"/>
      <c r="F162" s="39"/>
      <c r="G162" s="39"/>
      <c r="H162" s="98"/>
      <c r="I162" s="39"/>
      <c r="J162" s="12"/>
    </row>
    <row r="163" spans="1:11" ht="43.5">
      <c r="A163" s="3" t="s">
        <v>110</v>
      </c>
      <c r="B163" s="12"/>
      <c r="C163" s="12"/>
      <c r="D163" s="12"/>
      <c r="E163" s="12"/>
      <c r="F163" s="39"/>
      <c r="G163" s="39"/>
      <c r="H163" s="98"/>
      <c r="I163" s="39"/>
      <c r="J163" s="12"/>
    </row>
    <row r="164" spans="1:11">
      <c r="A164" s="3" t="s">
        <v>87</v>
      </c>
      <c r="B164" s="12"/>
      <c r="C164" s="12"/>
      <c r="D164" s="12"/>
      <c r="E164" s="12"/>
      <c r="F164" s="39"/>
      <c r="G164" s="39"/>
      <c r="H164" s="98"/>
      <c r="I164" s="39"/>
      <c r="J164" s="12"/>
    </row>
    <row r="165" spans="1:11" s="24" customFormat="1">
      <c r="A165" s="15" t="s">
        <v>59</v>
      </c>
      <c r="B165" s="23" t="s">
        <v>12</v>
      </c>
      <c r="C165" s="23" t="s">
        <v>12</v>
      </c>
      <c r="D165" s="23" t="s">
        <v>12</v>
      </c>
      <c r="E165" s="23">
        <v>5</v>
      </c>
      <c r="F165" s="38">
        <f>IF(E165&lt;1,0,IF(E165&lt;2,1,IF(E165&lt;3,2,IF(E165&lt;4,3,IF(E165&lt;5,4,IF(E165=5,5))))))</f>
        <v>5</v>
      </c>
      <c r="G165" s="38"/>
      <c r="H165" s="22">
        <f>SUM(H166:H170)</f>
        <v>0</v>
      </c>
      <c r="I165" s="38">
        <f>IF(H165&lt;1,0,IF(H165&lt;2,1,IF(H165&lt;3,2,IF(H165&lt;4,3,IF(H165&lt;5,4,IF(H165=5,5))))))</f>
        <v>0</v>
      </c>
      <c r="J165" s="23" t="s">
        <v>23</v>
      </c>
      <c r="K165" s="4"/>
    </row>
    <row r="166" spans="1:11">
      <c r="A166" s="3" t="s">
        <v>88</v>
      </c>
      <c r="B166" s="12"/>
      <c r="C166" s="12"/>
      <c r="D166" s="12"/>
      <c r="E166" s="12"/>
      <c r="F166" s="39"/>
      <c r="G166" s="39"/>
      <c r="H166" s="98"/>
      <c r="I166" s="39"/>
      <c r="J166" s="12"/>
    </row>
    <row r="167" spans="1:11">
      <c r="A167" s="3" t="s">
        <v>89</v>
      </c>
      <c r="B167" s="12"/>
      <c r="C167" s="12"/>
      <c r="D167" s="12"/>
      <c r="E167" s="12"/>
      <c r="F167" s="39"/>
      <c r="G167" s="39"/>
      <c r="H167" s="98"/>
      <c r="I167" s="39"/>
      <c r="J167" s="12"/>
    </row>
    <row r="168" spans="1:11" ht="43.5">
      <c r="A168" s="3" t="s">
        <v>90</v>
      </c>
      <c r="B168" s="12"/>
      <c r="C168" s="12"/>
      <c r="D168" s="12"/>
      <c r="E168" s="12"/>
      <c r="F168" s="39"/>
      <c r="G168" s="39"/>
      <c r="H168" s="98"/>
      <c r="I168" s="39"/>
      <c r="J168" s="12"/>
    </row>
    <row r="169" spans="1:11" ht="43.5">
      <c r="A169" s="3" t="s">
        <v>91</v>
      </c>
      <c r="B169" s="12"/>
      <c r="C169" s="12"/>
      <c r="D169" s="12"/>
      <c r="E169" s="12"/>
      <c r="F169" s="39"/>
      <c r="G169" s="39"/>
      <c r="H169" s="98"/>
      <c r="I169" s="39"/>
      <c r="J169" s="12"/>
    </row>
    <row r="170" spans="1:11" ht="43.5">
      <c r="A170" s="3" t="s">
        <v>92</v>
      </c>
      <c r="B170" s="12"/>
      <c r="C170" s="12"/>
      <c r="D170" s="12"/>
      <c r="E170" s="12"/>
      <c r="F170" s="39"/>
      <c r="G170" s="39"/>
      <c r="H170" s="98"/>
      <c r="I170" s="39"/>
      <c r="J170" s="12"/>
    </row>
    <row r="171" spans="1:11" s="24" customFormat="1" ht="43.5">
      <c r="A171" s="15" t="s">
        <v>60</v>
      </c>
      <c r="B171" s="23" t="s">
        <v>12</v>
      </c>
      <c r="C171" s="23" t="s">
        <v>12</v>
      </c>
      <c r="D171" s="23" t="s">
        <v>12</v>
      </c>
      <c r="E171" s="23">
        <v>5</v>
      </c>
      <c r="F171" s="38">
        <f>IF(E171&lt;1,0,IF(E171&lt;2,1,IF(E171&lt;3,2,IF(E171&lt;4,3,IF(E171&lt;5,4,IF(E171=5,5))))))</f>
        <v>5</v>
      </c>
      <c r="G171" s="38"/>
      <c r="H171" s="22">
        <f>SUM(H172:H176)</f>
        <v>0</v>
      </c>
      <c r="I171" s="38">
        <f>IF(H171&lt;1,0,IF(H171&lt;2,1,IF(H171&lt;3,2,IF(H171&lt;4,3,IF(H171&lt;5,4,IF(H171=5,5))))))</f>
        <v>0</v>
      </c>
      <c r="J171" s="23" t="s">
        <v>28</v>
      </c>
      <c r="K171" s="4"/>
    </row>
    <row r="172" spans="1:11" ht="43.5">
      <c r="A172" s="3" t="s">
        <v>93</v>
      </c>
      <c r="B172" s="12"/>
      <c r="C172" s="12"/>
      <c r="D172" s="12"/>
      <c r="E172" s="12"/>
      <c r="F172" s="39"/>
      <c r="G172" s="39"/>
      <c r="H172" s="98"/>
      <c r="I172" s="39"/>
      <c r="J172" s="12"/>
    </row>
    <row r="173" spans="1:11">
      <c r="A173" s="3" t="s">
        <v>94</v>
      </c>
      <c r="B173" s="12"/>
      <c r="C173" s="12"/>
      <c r="D173" s="12"/>
      <c r="E173" s="12"/>
      <c r="F173" s="39"/>
      <c r="G173" s="39"/>
      <c r="H173" s="98"/>
      <c r="I173" s="39"/>
      <c r="J173" s="12"/>
    </row>
    <row r="174" spans="1:11" ht="43.5">
      <c r="A174" s="3" t="s">
        <v>95</v>
      </c>
      <c r="B174" s="12"/>
      <c r="C174" s="12"/>
      <c r="D174" s="12"/>
      <c r="E174" s="12"/>
      <c r="F174" s="39"/>
      <c r="G174" s="39"/>
      <c r="H174" s="98"/>
      <c r="I174" s="39"/>
      <c r="J174" s="12"/>
    </row>
    <row r="175" spans="1:11" ht="43.5">
      <c r="A175" s="3" t="s">
        <v>96</v>
      </c>
      <c r="B175" s="12"/>
      <c r="C175" s="12"/>
      <c r="D175" s="12"/>
      <c r="E175" s="12"/>
      <c r="F175" s="39"/>
      <c r="G175" s="39"/>
      <c r="H175" s="98"/>
      <c r="I175" s="39"/>
      <c r="J175" s="12"/>
    </row>
    <row r="176" spans="1:11" ht="43.5">
      <c r="A176" s="3" t="s">
        <v>97</v>
      </c>
      <c r="B176" s="12"/>
      <c r="C176" s="12"/>
      <c r="D176" s="12"/>
      <c r="E176" s="12"/>
      <c r="F176" s="39"/>
      <c r="G176" s="39"/>
      <c r="H176" s="98"/>
      <c r="I176" s="39"/>
      <c r="J176" s="12"/>
    </row>
    <row r="177" spans="1:11" s="37" customFormat="1" ht="43.5">
      <c r="A177" s="15" t="s">
        <v>61</v>
      </c>
      <c r="B177" s="35" t="s">
        <v>12</v>
      </c>
      <c r="C177" s="35" t="s">
        <v>12</v>
      </c>
      <c r="D177" s="35" t="s">
        <v>12</v>
      </c>
      <c r="E177" s="36">
        <v>6</v>
      </c>
      <c r="F177" s="46">
        <f>IF(E177&lt;1,0,IF(E177&lt;2,1,IF(E177&lt;3,2,IF(E177&lt;5,3,IF(E177&lt;6,4,IF(E177=6,5))))))</f>
        <v>5</v>
      </c>
      <c r="G177" s="46"/>
      <c r="H177" s="95">
        <f>SUM(H178:H183)</f>
        <v>0</v>
      </c>
      <c r="I177" s="46">
        <f>IF(H177&lt;1,0,IF(H177&lt;2,1,IF(H177&lt;3,2,IF(H177&lt;5,3,IF(H177&lt;6,4,IF(H177=6,5))))))</f>
        <v>0</v>
      </c>
      <c r="J177" s="35" t="s">
        <v>29</v>
      </c>
      <c r="K177" s="6"/>
    </row>
    <row r="178" spans="1:11">
      <c r="A178" s="13" t="s">
        <v>163</v>
      </c>
      <c r="B178" s="20"/>
      <c r="C178" s="20"/>
      <c r="D178" s="20"/>
      <c r="E178" s="20"/>
      <c r="F178" s="39"/>
      <c r="G178" s="39"/>
      <c r="H178" s="98"/>
      <c r="I178" s="39"/>
      <c r="J178" s="12"/>
    </row>
    <row r="179" spans="1:11">
      <c r="A179" s="13" t="s">
        <v>164</v>
      </c>
      <c r="B179" s="20"/>
      <c r="C179" s="20"/>
      <c r="D179" s="20"/>
      <c r="E179" s="20"/>
      <c r="F179" s="39"/>
      <c r="G179" s="39"/>
      <c r="H179" s="98"/>
      <c r="I179" s="39"/>
      <c r="J179" s="12"/>
    </row>
    <row r="180" spans="1:11" ht="43.5">
      <c r="A180" s="13" t="s">
        <v>165</v>
      </c>
      <c r="B180" s="20"/>
      <c r="C180" s="20"/>
      <c r="D180" s="20"/>
      <c r="E180" s="20"/>
      <c r="F180" s="39"/>
      <c r="G180" s="39"/>
      <c r="H180" s="98"/>
      <c r="I180" s="39"/>
      <c r="J180" s="12"/>
    </row>
    <row r="181" spans="1:11" ht="43.5">
      <c r="A181" s="13" t="s">
        <v>166</v>
      </c>
      <c r="B181" s="20"/>
      <c r="C181" s="20"/>
      <c r="D181" s="20"/>
      <c r="E181" s="20"/>
      <c r="F181" s="39"/>
      <c r="G181" s="39"/>
      <c r="H181" s="98"/>
      <c r="I181" s="39"/>
      <c r="J181" s="12"/>
    </row>
    <row r="182" spans="1:11" ht="43.5">
      <c r="A182" s="13" t="s">
        <v>167</v>
      </c>
      <c r="B182" s="20"/>
      <c r="C182" s="20"/>
      <c r="D182" s="20"/>
      <c r="E182" s="20"/>
      <c r="F182" s="39"/>
      <c r="G182" s="39"/>
      <c r="H182" s="98"/>
      <c r="I182" s="39"/>
      <c r="J182" s="12"/>
    </row>
    <row r="183" spans="1:11">
      <c r="A183" s="13" t="s">
        <v>98</v>
      </c>
      <c r="B183" s="20"/>
      <c r="C183" s="20"/>
      <c r="D183" s="20"/>
      <c r="E183" s="20"/>
      <c r="F183" s="39"/>
      <c r="G183" s="39"/>
      <c r="H183" s="39"/>
      <c r="I183" s="39"/>
      <c r="J183" s="12"/>
    </row>
    <row r="184" spans="1:11" s="24" customFormat="1" ht="43.5">
      <c r="A184" s="15" t="s">
        <v>62</v>
      </c>
      <c r="B184" s="23" t="s">
        <v>12</v>
      </c>
      <c r="C184" s="23" t="s">
        <v>12</v>
      </c>
      <c r="D184" s="23" t="s">
        <v>12</v>
      </c>
      <c r="E184" s="23">
        <v>5</v>
      </c>
      <c r="F184" s="38">
        <f>IF(E184&lt;1,0,IF(E184&lt;2,1,IF(E184&lt;3,2,IF(E184&lt;4,3,IF(E184&lt;5,4,IF(E184=5,5))))))</f>
        <v>5</v>
      </c>
      <c r="G184" s="38"/>
      <c r="H184" s="22">
        <f>SUM(H185:H189)</f>
        <v>0</v>
      </c>
      <c r="I184" s="38">
        <f>IF(H184&lt;1,0,IF(H184&lt;2,1,IF(H184&lt;3,2,IF(H184&lt;4,3,IF(H184&lt;5,4,IF(H184=5,5))))))</f>
        <v>0</v>
      </c>
      <c r="J184" s="23" t="s">
        <v>30</v>
      </c>
      <c r="K184" s="4"/>
    </row>
    <row r="185" spans="1:11" ht="43.5">
      <c r="A185" s="13" t="s">
        <v>168</v>
      </c>
      <c r="B185" s="12"/>
      <c r="C185" s="12"/>
      <c r="D185" s="12"/>
      <c r="E185" s="12"/>
      <c r="F185" s="39"/>
      <c r="G185" s="39"/>
      <c r="H185" s="98"/>
      <c r="I185" s="39"/>
      <c r="J185" s="12"/>
    </row>
    <row r="186" spans="1:11" ht="43.5">
      <c r="A186" s="13" t="s">
        <v>169</v>
      </c>
      <c r="B186" s="12"/>
      <c r="C186" s="12"/>
      <c r="D186" s="12"/>
      <c r="E186" s="12"/>
      <c r="F186" s="39"/>
      <c r="G186" s="39"/>
      <c r="H186" s="98"/>
      <c r="I186" s="39"/>
      <c r="J186" s="12"/>
    </row>
    <row r="187" spans="1:11">
      <c r="A187" s="13" t="s">
        <v>170</v>
      </c>
      <c r="B187" s="12"/>
      <c r="C187" s="12"/>
      <c r="D187" s="12"/>
      <c r="E187" s="12"/>
      <c r="F187" s="39"/>
      <c r="G187" s="39"/>
      <c r="H187" s="98"/>
      <c r="I187" s="39"/>
      <c r="J187" s="12"/>
    </row>
    <row r="188" spans="1:11" ht="43.5">
      <c r="A188" s="13" t="s">
        <v>171</v>
      </c>
      <c r="B188" s="12"/>
      <c r="C188" s="12"/>
      <c r="D188" s="12"/>
      <c r="E188" s="12"/>
      <c r="F188" s="39"/>
      <c r="G188" s="39"/>
      <c r="H188" s="98"/>
      <c r="I188" s="39"/>
      <c r="J188" s="12"/>
    </row>
    <row r="189" spans="1:11" ht="65.25">
      <c r="A189" s="13" t="s">
        <v>99</v>
      </c>
      <c r="B189" s="12"/>
      <c r="C189" s="12"/>
      <c r="D189" s="12"/>
      <c r="E189" s="12"/>
      <c r="F189" s="39"/>
      <c r="G189" s="39"/>
      <c r="H189" s="98"/>
      <c r="I189" s="39"/>
      <c r="J189" s="12"/>
    </row>
    <row r="190" spans="1:11" s="63" customFormat="1" ht="43.5">
      <c r="A190" s="60" t="s">
        <v>342</v>
      </c>
      <c r="B190" s="36" t="s">
        <v>12</v>
      </c>
      <c r="C190" s="36" t="s">
        <v>12</v>
      </c>
      <c r="D190" s="36" t="s">
        <v>12</v>
      </c>
      <c r="E190" s="36">
        <v>6</v>
      </c>
      <c r="F190" s="61">
        <f>IF(E190&lt;1,0,IF(E190&lt;2,1,IF(E190&lt;3,2,IF(E190&lt;4,3,IF(E190&lt;5,4,IF(E190=6,5))))))</f>
        <v>5</v>
      </c>
      <c r="G190" s="61"/>
      <c r="H190" s="95">
        <f>SUM(H191:H196)</f>
        <v>0</v>
      </c>
      <c r="I190" s="61">
        <f>IF(H190&lt;1,0,IF(H190&lt;2,1,IF(H190&lt;3,2,IF(H190&lt;4,3,IF(H190&lt;5,4,IF(H190=6,5))))))</f>
        <v>0</v>
      </c>
      <c r="J190" s="36" t="s">
        <v>31</v>
      </c>
      <c r="K190" s="62"/>
    </row>
    <row r="191" spans="1:11" s="63" customFormat="1" ht="45.75">
      <c r="A191" s="64" t="s">
        <v>343</v>
      </c>
      <c r="B191" s="36"/>
      <c r="C191" s="36"/>
      <c r="D191" s="36"/>
      <c r="E191" s="36"/>
      <c r="F191" s="61"/>
      <c r="G191" s="61"/>
      <c r="H191" s="98"/>
      <c r="I191" s="61"/>
      <c r="J191" s="36"/>
      <c r="K191" s="62"/>
    </row>
    <row r="192" spans="1:11" s="63" customFormat="1" ht="27" customHeight="1">
      <c r="A192" s="65" t="s">
        <v>257</v>
      </c>
      <c r="B192" s="36"/>
      <c r="C192" s="36"/>
      <c r="D192" s="36"/>
      <c r="E192" s="36"/>
      <c r="F192" s="61"/>
      <c r="G192" s="61"/>
      <c r="H192" s="98"/>
      <c r="I192" s="61"/>
      <c r="J192" s="36"/>
      <c r="K192" s="62"/>
    </row>
    <row r="193" spans="1:11" s="63" customFormat="1">
      <c r="A193" s="65" t="s">
        <v>258</v>
      </c>
      <c r="B193" s="36"/>
      <c r="C193" s="36"/>
      <c r="D193" s="36"/>
      <c r="E193" s="36"/>
      <c r="F193" s="61"/>
      <c r="G193" s="61"/>
      <c r="H193" s="98"/>
      <c r="I193" s="61"/>
      <c r="J193" s="36"/>
      <c r="K193" s="62"/>
    </row>
    <row r="194" spans="1:11" s="63" customFormat="1" ht="24">
      <c r="A194" s="66" t="s">
        <v>344</v>
      </c>
      <c r="B194" s="36"/>
      <c r="C194" s="36"/>
      <c r="D194" s="36"/>
      <c r="E194" s="36"/>
      <c r="F194" s="61"/>
      <c r="G194" s="61"/>
      <c r="H194" s="98"/>
      <c r="I194" s="61"/>
      <c r="J194" s="36"/>
      <c r="K194" s="62"/>
    </row>
    <row r="195" spans="1:11" s="63" customFormat="1" ht="45.75">
      <c r="A195" s="64" t="s">
        <v>345</v>
      </c>
      <c r="B195" s="36"/>
      <c r="C195" s="36"/>
      <c r="D195" s="36"/>
      <c r="E195" s="36"/>
      <c r="F195" s="61"/>
      <c r="G195" s="61"/>
      <c r="H195" s="98"/>
      <c r="I195" s="61"/>
      <c r="J195" s="36"/>
      <c r="K195" s="62"/>
    </row>
    <row r="196" spans="1:11" s="63" customFormat="1" ht="33" customHeight="1">
      <c r="A196" s="67" t="s">
        <v>346</v>
      </c>
      <c r="B196" s="36"/>
      <c r="C196" s="36"/>
      <c r="D196" s="36"/>
      <c r="E196" s="36"/>
      <c r="F196" s="61"/>
      <c r="G196" s="61"/>
      <c r="H196" s="82"/>
      <c r="I196" s="61"/>
      <c r="J196" s="36"/>
      <c r="K196" s="62"/>
    </row>
    <row r="197" spans="1:11" s="24" customFormat="1" ht="43.5">
      <c r="A197" s="15" t="s">
        <v>63</v>
      </c>
      <c r="B197" s="23"/>
      <c r="C197" s="23"/>
      <c r="D197" s="23"/>
      <c r="E197" s="23">
        <v>5</v>
      </c>
      <c r="F197" s="38">
        <f>IF(E197&lt;1,0,IF(E197&lt;2,1,IF(E197&lt;3,2,IF(E197&lt;4,3,IF(E197&lt;5,4,IF(E197=5,5))))))</f>
        <v>5</v>
      </c>
      <c r="G197" s="38"/>
      <c r="H197" s="22">
        <f>SUM(H198:H202)</f>
        <v>0</v>
      </c>
      <c r="I197" s="38">
        <f>IF(H197&lt;1,0,IF(H197&lt;2,1,IF(H197&lt;3,2,IF(H197&lt;4,3,IF(H197&lt;5,4,IF(H197=5,5))))))</f>
        <v>0</v>
      </c>
      <c r="J197" s="23" t="s">
        <v>32</v>
      </c>
      <c r="K197" s="4"/>
    </row>
    <row r="198" spans="1:11" ht="43.5">
      <c r="A198" s="3" t="s">
        <v>172</v>
      </c>
      <c r="B198" s="12"/>
      <c r="C198" s="12"/>
      <c r="D198" s="12"/>
      <c r="E198" s="12"/>
      <c r="F198" s="39"/>
      <c r="G198" s="39"/>
      <c r="H198" s="99"/>
      <c r="I198" s="39"/>
      <c r="J198" s="12"/>
    </row>
    <row r="199" spans="1:11">
      <c r="A199" s="13" t="s">
        <v>173</v>
      </c>
      <c r="B199" s="12"/>
      <c r="C199" s="12"/>
      <c r="D199" s="12"/>
      <c r="E199" s="12"/>
      <c r="F199" s="39"/>
      <c r="G199" s="39"/>
      <c r="H199" s="99"/>
      <c r="I199" s="39"/>
      <c r="J199" s="12"/>
    </row>
    <row r="200" spans="1:11" ht="43.5">
      <c r="A200" s="13" t="s">
        <v>174</v>
      </c>
      <c r="B200" s="12"/>
      <c r="C200" s="12"/>
      <c r="D200" s="12"/>
      <c r="E200" s="12"/>
      <c r="F200" s="39"/>
      <c r="G200" s="39"/>
      <c r="H200" s="99"/>
      <c r="I200" s="39"/>
      <c r="J200" s="12"/>
    </row>
    <row r="201" spans="1:11" ht="43.5">
      <c r="A201" s="13" t="s">
        <v>175</v>
      </c>
      <c r="B201" s="12"/>
      <c r="C201" s="12"/>
      <c r="D201" s="12"/>
      <c r="E201" s="12"/>
      <c r="F201" s="39"/>
      <c r="G201" s="39"/>
      <c r="H201" s="99"/>
      <c r="I201" s="39"/>
      <c r="J201" s="12"/>
    </row>
    <row r="202" spans="1:11" ht="43.5">
      <c r="A202" s="13" t="s">
        <v>100</v>
      </c>
      <c r="B202" s="12"/>
      <c r="C202" s="12"/>
      <c r="D202" s="12"/>
      <c r="E202" s="12"/>
      <c r="F202" s="39"/>
      <c r="G202" s="39"/>
      <c r="H202" s="99"/>
      <c r="I202" s="39"/>
      <c r="J202" s="12"/>
    </row>
    <row r="203" spans="1:11" s="24" customFormat="1" ht="108.75">
      <c r="A203" s="15" t="s">
        <v>64</v>
      </c>
      <c r="B203" s="23" t="s">
        <v>12</v>
      </c>
      <c r="C203" s="23" t="s">
        <v>12</v>
      </c>
      <c r="D203" s="23" t="s">
        <v>12</v>
      </c>
      <c r="E203" s="23">
        <v>5</v>
      </c>
      <c r="F203" s="38">
        <f>IF(E203&lt;1,0,IF(E203&lt;2,1,IF(E203&lt;3,2,IF(E203&lt;4,3,IF(E203&lt;5,4,IF(E203=5,5))))))</f>
        <v>5</v>
      </c>
      <c r="G203" s="38"/>
      <c r="H203" s="22">
        <f>SUM(H204:H208)</f>
        <v>0</v>
      </c>
      <c r="I203" s="38">
        <f>IF(H203&lt;1,0,IF(H203&lt;2,1,IF(H203&lt;3,2,IF(H203&lt;4,3,IF(H203&lt;5,4,IF(H203=5,5))))))</f>
        <v>0</v>
      </c>
      <c r="J203" s="23" t="s">
        <v>25</v>
      </c>
      <c r="K203" s="4"/>
    </row>
    <row r="204" spans="1:11" ht="43.5">
      <c r="A204" s="3" t="s">
        <v>176</v>
      </c>
      <c r="B204" s="12"/>
      <c r="C204" s="12"/>
      <c r="D204" s="12"/>
      <c r="E204" s="12"/>
      <c r="F204" s="39"/>
      <c r="G204" s="39"/>
      <c r="H204" s="99"/>
      <c r="I204" s="39"/>
      <c r="J204" s="12"/>
    </row>
    <row r="205" spans="1:11">
      <c r="A205" s="3" t="s">
        <v>177</v>
      </c>
      <c r="B205" s="12"/>
      <c r="C205" s="12"/>
      <c r="D205" s="12"/>
      <c r="E205" s="12"/>
      <c r="F205" s="39"/>
      <c r="G205" s="39"/>
      <c r="H205" s="99"/>
      <c r="I205" s="39"/>
      <c r="J205" s="12"/>
    </row>
    <row r="206" spans="1:11" ht="65.25">
      <c r="A206" s="3" t="s">
        <v>178</v>
      </c>
      <c r="B206" s="12"/>
      <c r="C206" s="12"/>
      <c r="D206" s="12"/>
      <c r="E206" s="12"/>
      <c r="F206" s="39"/>
      <c r="G206" s="39"/>
      <c r="H206" s="99"/>
      <c r="I206" s="39"/>
      <c r="J206" s="12"/>
    </row>
    <row r="207" spans="1:11" ht="43.5">
      <c r="A207" s="3" t="s">
        <v>179</v>
      </c>
      <c r="B207" s="12"/>
      <c r="C207" s="12"/>
      <c r="D207" s="12"/>
      <c r="E207" s="12"/>
      <c r="F207" s="39"/>
      <c r="G207" s="39"/>
      <c r="H207" s="99"/>
      <c r="I207" s="39"/>
      <c r="J207" s="12"/>
    </row>
    <row r="208" spans="1:11">
      <c r="A208" s="3" t="s">
        <v>82</v>
      </c>
      <c r="B208" s="12"/>
      <c r="C208" s="12"/>
      <c r="D208" s="12"/>
      <c r="E208" s="12"/>
      <c r="F208" s="39"/>
      <c r="G208" s="39"/>
      <c r="H208" s="99"/>
      <c r="I208" s="39"/>
      <c r="J208" s="12"/>
    </row>
    <row r="209" spans="1:11" s="24" customFormat="1" ht="29.25" customHeight="1">
      <c r="A209" s="15" t="s">
        <v>65</v>
      </c>
      <c r="B209" s="23" t="s">
        <v>12</v>
      </c>
      <c r="C209" s="23" t="s">
        <v>12</v>
      </c>
      <c r="D209" s="23" t="s">
        <v>12</v>
      </c>
      <c r="E209" s="23">
        <v>5</v>
      </c>
      <c r="F209" s="38">
        <f>IF(E209&lt;1,0,IF(E209&lt;2,1,IF(E209&lt;3,2,IF(E209&lt;4,3,IF(E209&lt;5,4,IF(E209=5,5))))))</f>
        <v>5</v>
      </c>
      <c r="G209" s="38"/>
      <c r="H209" s="22">
        <f>SUM(H210:H214)</f>
        <v>0</v>
      </c>
      <c r="I209" s="38">
        <f>IF(H209&lt;1,0,IF(H209&lt;2,1,IF(H209&lt;3,2,IF(H209&lt;4,3,IF(H209&lt;5,4,IF(H209=5,5))))))</f>
        <v>0</v>
      </c>
      <c r="J209" s="23" t="s">
        <v>33</v>
      </c>
      <c r="K209" s="4"/>
    </row>
    <row r="210" spans="1:11" ht="43.5">
      <c r="A210" s="3" t="s">
        <v>180</v>
      </c>
      <c r="B210" s="12"/>
      <c r="C210" s="12"/>
      <c r="D210" s="12"/>
      <c r="E210" s="12"/>
      <c r="F210" s="39"/>
      <c r="G210" s="39"/>
      <c r="H210" s="99"/>
      <c r="I210" s="39"/>
      <c r="J210" s="12"/>
    </row>
    <row r="211" spans="1:11" ht="43.5">
      <c r="A211" s="3" t="s">
        <v>181</v>
      </c>
      <c r="B211" s="12"/>
      <c r="C211" s="12"/>
      <c r="D211" s="12"/>
      <c r="E211" s="12"/>
      <c r="F211" s="39"/>
      <c r="G211" s="39"/>
      <c r="H211" s="99"/>
      <c r="I211" s="39"/>
      <c r="J211" s="12"/>
    </row>
    <row r="212" spans="1:11" ht="43.5">
      <c r="A212" s="3" t="s">
        <v>182</v>
      </c>
      <c r="B212" s="12"/>
      <c r="C212" s="12"/>
      <c r="D212" s="12"/>
      <c r="E212" s="12"/>
      <c r="F212" s="39"/>
      <c r="G212" s="39"/>
      <c r="H212" s="99"/>
      <c r="I212" s="39"/>
      <c r="J212" s="12"/>
    </row>
    <row r="213" spans="1:11" ht="54" customHeight="1">
      <c r="A213" s="3" t="s">
        <v>183</v>
      </c>
      <c r="B213" s="12"/>
      <c r="C213" s="12"/>
      <c r="D213" s="12"/>
      <c r="E213" s="12"/>
      <c r="F213" s="39"/>
      <c r="G213" s="39"/>
      <c r="H213" s="99"/>
      <c r="I213" s="39"/>
      <c r="J213" s="12"/>
    </row>
    <row r="214" spans="1:11" ht="43.5">
      <c r="A214" s="3" t="s">
        <v>101</v>
      </c>
      <c r="B214" s="12"/>
      <c r="C214" s="12"/>
      <c r="D214" s="12"/>
      <c r="E214" s="12"/>
      <c r="F214" s="39"/>
      <c r="G214" s="39"/>
      <c r="H214" s="99"/>
      <c r="I214" s="39"/>
      <c r="J214" s="12"/>
    </row>
    <row r="215" spans="1:11" s="24" customFormat="1">
      <c r="A215" s="15" t="s">
        <v>66</v>
      </c>
      <c r="B215" s="23" t="s">
        <v>12</v>
      </c>
      <c r="C215" s="23" t="s">
        <v>12</v>
      </c>
      <c r="D215" s="23" t="s">
        <v>12</v>
      </c>
      <c r="E215" s="23">
        <v>5</v>
      </c>
      <c r="F215" s="38">
        <f>IF(E215&lt;1,0,IF(E215&lt;2,1,IF(E215&lt;3,2,IF(E215&lt;4,3,IF(E215&lt;5,4,IF(E215=5,5))))))</f>
        <v>5</v>
      </c>
      <c r="G215" s="38"/>
      <c r="H215" s="22">
        <f>SUM(H216:H220)</f>
        <v>0</v>
      </c>
      <c r="I215" s="38">
        <f>IF(H215&lt;1,0,IF(H215&lt;2,1,IF(H215&lt;3,2,IF(H215&lt;4,3,IF(H215&lt;5,4,IF(H215=5,5))))))</f>
        <v>0</v>
      </c>
      <c r="J215" s="23" t="s">
        <v>33</v>
      </c>
      <c r="K215" s="4"/>
    </row>
    <row r="216" spans="1:11" ht="43.5">
      <c r="A216" s="3" t="s">
        <v>184</v>
      </c>
      <c r="B216" s="12"/>
      <c r="C216" s="12"/>
      <c r="D216" s="12"/>
      <c r="E216" s="12"/>
      <c r="F216" s="39"/>
      <c r="G216" s="39"/>
      <c r="H216" s="99"/>
      <c r="I216" s="39"/>
      <c r="J216" s="12"/>
    </row>
    <row r="217" spans="1:11" ht="43.5">
      <c r="A217" s="3" t="s">
        <v>185</v>
      </c>
      <c r="B217" s="12"/>
      <c r="C217" s="12"/>
      <c r="D217" s="12"/>
      <c r="E217" s="12"/>
      <c r="F217" s="39"/>
      <c r="G217" s="39"/>
      <c r="H217" s="99"/>
      <c r="I217" s="39"/>
      <c r="J217" s="12"/>
    </row>
    <row r="218" spans="1:11" ht="65.25">
      <c r="A218" s="3" t="s">
        <v>186</v>
      </c>
      <c r="B218" s="12"/>
      <c r="C218" s="12"/>
      <c r="D218" s="12"/>
      <c r="E218" s="12"/>
      <c r="F218" s="39"/>
      <c r="G218" s="39"/>
      <c r="H218" s="99"/>
      <c r="I218" s="39"/>
      <c r="J218" s="12"/>
    </row>
    <row r="219" spans="1:11" ht="87">
      <c r="A219" s="3" t="s">
        <v>187</v>
      </c>
      <c r="B219" s="12"/>
      <c r="C219" s="12"/>
      <c r="D219" s="12"/>
      <c r="E219" s="12"/>
      <c r="F219" s="39"/>
      <c r="G219" s="39"/>
      <c r="H219" s="99"/>
      <c r="I219" s="39"/>
      <c r="J219" s="12"/>
    </row>
    <row r="220" spans="1:11" ht="43.5">
      <c r="A220" s="3" t="s">
        <v>102</v>
      </c>
      <c r="B220" s="12"/>
      <c r="C220" s="12"/>
      <c r="D220" s="12"/>
      <c r="E220" s="12"/>
      <c r="F220" s="39"/>
      <c r="G220" s="39"/>
      <c r="H220" s="99"/>
      <c r="I220" s="39"/>
      <c r="J220" s="12"/>
    </row>
    <row r="221" spans="1:11" s="24" customFormat="1" ht="43.5">
      <c r="A221" s="15" t="s">
        <v>67</v>
      </c>
      <c r="B221" s="23" t="s">
        <v>12</v>
      </c>
      <c r="C221" s="23" t="s">
        <v>12</v>
      </c>
      <c r="D221" s="23" t="s">
        <v>12</v>
      </c>
      <c r="E221" s="23">
        <v>5</v>
      </c>
      <c r="F221" s="38">
        <f>IF(E221&lt;1,0,IF(E221&lt;2,1,IF(E221&lt;3,2,IF(E221&lt;4,3,IF(E221&lt;5,4,IF(E221=5,5))))))</f>
        <v>5</v>
      </c>
      <c r="G221" s="38"/>
      <c r="H221" s="22">
        <f>SUM(H222:H226)</f>
        <v>0</v>
      </c>
      <c r="I221" s="38">
        <f>IF(H221&lt;1,0,IF(H221&lt;2,1,IF(H221&lt;3,2,IF(H221&lt;4,3,IF(H221&lt;5,4,IF(H221=5,5))))))</f>
        <v>0</v>
      </c>
      <c r="J221" s="23" t="s">
        <v>34</v>
      </c>
      <c r="K221" s="4"/>
    </row>
    <row r="222" spans="1:11" ht="43.5">
      <c r="A222" s="3" t="s">
        <v>188</v>
      </c>
      <c r="B222" s="12"/>
      <c r="C222" s="12"/>
      <c r="D222" s="12"/>
      <c r="E222" s="12"/>
      <c r="F222" s="39"/>
      <c r="G222" s="39"/>
      <c r="H222" s="99"/>
      <c r="I222" s="39"/>
      <c r="J222" s="12"/>
    </row>
    <row r="223" spans="1:11">
      <c r="A223" s="3" t="s">
        <v>189</v>
      </c>
      <c r="B223" s="12"/>
      <c r="C223" s="12"/>
      <c r="D223" s="12"/>
      <c r="E223" s="12"/>
      <c r="F223" s="39"/>
      <c r="G223" s="39"/>
      <c r="H223" s="99"/>
      <c r="I223" s="39"/>
      <c r="J223" s="12"/>
    </row>
    <row r="224" spans="1:11">
      <c r="A224" s="3" t="s">
        <v>190</v>
      </c>
      <c r="B224" s="12"/>
      <c r="C224" s="12"/>
      <c r="D224" s="12"/>
      <c r="E224" s="12"/>
      <c r="F224" s="39"/>
      <c r="G224" s="39"/>
      <c r="H224" s="99"/>
      <c r="I224" s="39"/>
      <c r="J224" s="12"/>
    </row>
    <row r="225" spans="1:11">
      <c r="A225" s="3" t="s">
        <v>191</v>
      </c>
      <c r="B225" s="12"/>
      <c r="C225" s="12"/>
      <c r="D225" s="12"/>
      <c r="E225" s="12"/>
      <c r="F225" s="39"/>
      <c r="G225" s="39"/>
      <c r="H225" s="99"/>
      <c r="I225" s="39"/>
      <c r="J225" s="12"/>
    </row>
    <row r="226" spans="1:11">
      <c r="A226" s="3" t="s">
        <v>103</v>
      </c>
      <c r="B226" s="12"/>
      <c r="C226" s="12"/>
      <c r="D226" s="12"/>
      <c r="E226" s="12"/>
      <c r="F226" s="39"/>
      <c r="G226" s="39"/>
      <c r="H226" s="99"/>
      <c r="I226" s="39"/>
      <c r="J226" s="12"/>
    </row>
    <row r="227" spans="1:11" s="24" customFormat="1" ht="52.5" customHeight="1">
      <c r="A227" s="15" t="s">
        <v>68</v>
      </c>
      <c r="B227" s="23" t="s">
        <v>12</v>
      </c>
      <c r="C227" s="23" t="s">
        <v>12</v>
      </c>
      <c r="D227" s="23" t="s">
        <v>12</v>
      </c>
      <c r="E227" s="23">
        <v>5</v>
      </c>
      <c r="F227" s="38">
        <f>IF(E227&lt;1,0,IF(E227&lt;2,1,IF(E227&lt;3,2,IF(E227&lt;4,3,IF(E227&lt;5,4,IF(E227=5,5))))))</f>
        <v>5</v>
      </c>
      <c r="G227" s="38"/>
      <c r="H227" s="22">
        <f>SUM(H228:H232)</f>
        <v>0</v>
      </c>
      <c r="I227" s="38">
        <f>IF(H227&lt;1,0,IF(H227&lt;2,1,IF(H227&lt;3,2,IF(H227&lt;4,3,IF(H227&lt;5,4,IF(H227=5,5))))))</f>
        <v>0</v>
      </c>
      <c r="J227" s="23" t="s">
        <v>35</v>
      </c>
      <c r="K227" s="4"/>
    </row>
    <row r="228" spans="1:11" ht="43.5">
      <c r="A228" s="21" t="s">
        <v>192</v>
      </c>
      <c r="B228" s="12"/>
      <c r="C228" s="12"/>
      <c r="D228" s="12"/>
      <c r="E228" s="12"/>
      <c r="F228" s="39"/>
      <c r="G228" s="39"/>
      <c r="H228" s="99"/>
      <c r="I228" s="39"/>
      <c r="J228" s="12"/>
    </row>
    <row r="229" spans="1:11" ht="43.5">
      <c r="A229" s="21" t="s">
        <v>193</v>
      </c>
      <c r="B229" s="12"/>
      <c r="C229" s="12"/>
      <c r="D229" s="12"/>
      <c r="E229" s="12"/>
      <c r="F229" s="39"/>
      <c r="G229" s="39"/>
      <c r="H229" s="99"/>
      <c r="I229" s="39"/>
      <c r="J229" s="12"/>
    </row>
    <row r="230" spans="1:11" ht="43.5">
      <c r="A230" s="21" t="s">
        <v>194</v>
      </c>
      <c r="B230" s="12"/>
      <c r="C230" s="12"/>
      <c r="D230" s="12"/>
      <c r="E230" s="12"/>
      <c r="F230" s="39"/>
      <c r="G230" s="39"/>
      <c r="H230" s="99"/>
      <c r="I230" s="39"/>
      <c r="J230" s="12"/>
    </row>
    <row r="231" spans="1:11" ht="43.5">
      <c r="A231" s="21" t="s">
        <v>195</v>
      </c>
      <c r="B231" s="12"/>
      <c r="C231" s="12"/>
      <c r="D231" s="12"/>
      <c r="E231" s="12"/>
      <c r="F231" s="39"/>
      <c r="G231" s="39"/>
      <c r="H231" s="99"/>
      <c r="I231" s="39"/>
      <c r="J231" s="12"/>
    </row>
    <row r="232" spans="1:11" ht="195.75">
      <c r="A232" s="21" t="s">
        <v>196</v>
      </c>
      <c r="B232" s="12"/>
      <c r="C232" s="12"/>
      <c r="D232" s="12"/>
      <c r="E232" s="12"/>
      <c r="F232" s="39"/>
      <c r="G232" s="39"/>
      <c r="H232" s="99"/>
      <c r="I232" s="39"/>
      <c r="J232" s="12"/>
    </row>
    <row r="233" spans="1:11" s="24" customFormat="1">
      <c r="A233" s="15" t="s">
        <v>69</v>
      </c>
      <c r="B233" s="23" t="s">
        <v>12</v>
      </c>
      <c r="C233" s="23" t="s">
        <v>12</v>
      </c>
      <c r="D233" s="23" t="s">
        <v>12</v>
      </c>
      <c r="E233" s="23">
        <v>5</v>
      </c>
      <c r="F233" s="38">
        <f>IF(E233&lt;1,0,IF(E233&lt;2,1,IF(E233&lt;3,2,IF(E233&lt;4,3,IF(E233&lt;5,4,IF(E233=5,5))))))</f>
        <v>5</v>
      </c>
      <c r="G233" s="38"/>
      <c r="H233" s="22">
        <f>SUM(H234:H238)</f>
        <v>0</v>
      </c>
      <c r="I233" s="38">
        <f>IF(H233&lt;1,0,IF(H233&lt;2,1,IF(H233&lt;3,2,IF(H233&lt;4,3,IF(H233&lt;5,4,IF(H233=5,5))))))</f>
        <v>0</v>
      </c>
      <c r="J233" s="23" t="s">
        <v>36</v>
      </c>
      <c r="K233" s="4"/>
    </row>
    <row r="234" spans="1:11" ht="65.25">
      <c r="A234" s="13" t="s">
        <v>197</v>
      </c>
      <c r="B234" s="12"/>
      <c r="C234" s="12"/>
      <c r="D234" s="12"/>
      <c r="E234" s="12"/>
      <c r="F234" s="39"/>
      <c r="G234" s="39"/>
      <c r="H234" s="99"/>
      <c r="I234" s="39"/>
      <c r="J234" s="12"/>
    </row>
    <row r="235" spans="1:11" ht="43.5">
      <c r="A235" s="13" t="s">
        <v>198</v>
      </c>
      <c r="B235" s="12"/>
      <c r="C235" s="12"/>
      <c r="D235" s="12"/>
      <c r="E235" s="12"/>
      <c r="F235" s="39"/>
      <c r="G235" s="39"/>
      <c r="H235" s="99"/>
      <c r="I235" s="39"/>
      <c r="J235" s="12"/>
    </row>
    <row r="236" spans="1:11" ht="65.25">
      <c r="A236" s="13" t="s">
        <v>199</v>
      </c>
      <c r="B236" s="12"/>
      <c r="C236" s="12"/>
      <c r="D236" s="12"/>
      <c r="E236" s="12"/>
      <c r="F236" s="39"/>
      <c r="G236" s="39"/>
      <c r="H236" s="99"/>
      <c r="I236" s="39"/>
      <c r="J236" s="12"/>
    </row>
    <row r="237" spans="1:11" ht="65.25">
      <c r="A237" s="13" t="s">
        <v>200</v>
      </c>
      <c r="B237" s="12"/>
      <c r="C237" s="12"/>
      <c r="D237" s="12"/>
      <c r="E237" s="12"/>
      <c r="F237" s="39"/>
      <c r="G237" s="39"/>
      <c r="H237" s="99"/>
      <c r="I237" s="39"/>
      <c r="J237" s="12"/>
    </row>
    <row r="238" spans="1:11" ht="65.25">
      <c r="A238" s="13" t="s">
        <v>104</v>
      </c>
      <c r="B238" s="12"/>
      <c r="C238" s="12"/>
      <c r="D238" s="12"/>
      <c r="E238" s="12"/>
      <c r="F238" s="39"/>
      <c r="G238" s="39"/>
      <c r="H238" s="99"/>
      <c r="I238" s="39"/>
      <c r="J238" s="12"/>
    </row>
    <row r="239" spans="1:11" s="24" customFormat="1" ht="43.5">
      <c r="A239" s="15" t="s">
        <v>70</v>
      </c>
      <c r="B239" s="23" t="s">
        <v>12</v>
      </c>
      <c r="C239" s="23" t="s">
        <v>12</v>
      </c>
      <c r="D239" s="23" t="s">
        <v>12</v>
      </c>
      <c r="E239" s="23">
        <v>5</v>
      </c>
      <c r="F239" s="38">
        <f>IF(E239&lt;1,0,IF(E239&lt;2,1,IF(E239&lt;3,2,IF(E239&lt;4,3,IF(E239&lt;5,4,IF(E239=5,5))))))</f>
        <v>5</v>
      </c>
      <c r="G239" s="38"/>
      <c r="H239" s="22">
        <f>SUM(H240:H244)</f>
        <v>0</v>
      </c>
      <c r="I239" s="38">
        <f>IF(H239&lt;1,0,IF(H239&lt;2,1,IF(H239&lt;3,2,IF(H239&lt;4,3,IF(H239&lt;5,4,IF(H239=5,5))))))</f>
        <v>0</v>
      </c>
      <c r="J239" s="23" t="s">
        <v>37</v>
      </c>
      <c r="K239" s="4"/>
    </row>
    <row r="240" spans="1:11" ht="43.5">
      <c r="A240" s="3" t="s">
        <v>201</v>
      </c>
      <c r="B240" s="12"/>
      <c r="C240" s="12"/>
      <c r="D240" s="12"/>
      <c r="E240" s="12"/>
      <c r="F240" s="39"/>
      <c r="G240" s="39"/>
      <c r="H240" s="99"/>
      <c r="I240" s="39"/>
      <c r="J240" s="12"/>
    </row>
    <row r="241" spans="1:10" s="5" customFormat="1">
      <c r="A241" s="3" t="s">
        <v>202</v>
      </c>
      <c r="B241" s="12"/>
      <c r="C241" s="12"/>
      <c r="D241" s="12"/>
      <c r="E241" s="12"/>
      <c r="F241" s="39"/>
      <c r="G241" s="39"/>
      <c r="H241" s="99"/>
      <c r="I241" s="39"/>
      <c r="J241" s="12"/>
    </row>
    <row r="242" spans="1:10" s="5" customFormat="1">
      <c r="A242" s="3" t="s">
        <v>203</v>
      </c>
      <c r="B242" s="12"/>
      <c r="C242" s="12"/>
      <c r="D242" s="12"/>
      <c r="E242" s="12"/>
      <c r="F242" s="39"/>
      <c r="G242" s="39"/>
      <c r="H242" s="99"/>
      <c r="I242" s="39"/>
      <c r="J242" s="12"/>
    </row>
    <row r="243" spans="1:10" s="5" customFormat="1" ht="43.5">
      <c r="A243" s="3" t="s">
        <v>204</v>
      </c>
      <c r="B243" s="12"/>
      <c r="C243" s="12"/>
      <c r="D243" s="12"/>
      <c r="E243" s="12"/>
      <c r="F243" s="39"/>
      <c r="G243" s="39"/>
      <c r="H243" s="99"/>
      <c r="I243" s="39"/>
      <c r="J243" s="12"/>
    </row>
    <row r="244" spans="1:10" s="5" customFormat="1">
      <c r="A244" s="25" t="s">
        <v>105</v>
      </c>
      <c r="B244" s="26"/>
      <c r="C244" s="26"/>
      <c r="D244" s="26"/>
      <c r="E244" s="26"/>
      <c r="F244" s="47"/>
      <c r="G244" s="47"/>
      <c r="H244" s="99"/>
      <c r="I244" s="47"/>
      <c r="J244" s="26"/>
    </row>
    <row r="245" spans="1:10" s="5" customFormat="1">
      <c r="A245" s="29" t="s">
        <v>249</v>
      </c>
      <c r="B245" s="28">
        <v>4.37</v>
      </c>
      <c r="C245" s="28">
        <v>4.2699999999999996</v>
      </c>
      <c r="D245" s="28">
        <v>4.28</v>
      </c>
      <c r="E245" s="28"/>
      <c r="F245" s="34">
        <f>SUM(F7+F17+F25+F33+F39+F45+F53+F62)/8</f>
        <v>4.5</v>
      </c>
      <c r="G245" s="34"/>
      <c r="H245" s="34"/>
      <c r="I245" s="34">
        <f>SUM(I7+I17+I25+I33+I39+I45+I53+I62)/8</f>
        <v>0</v>
      </c>
      <c r="J245" s="28"/>
    </row>
    <row r="246" spans="1:10" s="5" customFormat="1">
      <c r="A246" s="30" t="s">
        <v>250</v>
      </c>
      <c r="B246" s="27"/>
      <c r="C246" s="27"/>
      <c r="D246" s="27"/>
      <c r="E246" s="27"/>
      <c r="F246" s="48">
        <f>SUM(F74+F80+F86+F92+F98+F104+F110+F116+F122+F128+F134+F141+F147+F153+F159+F165+F171+F177+F184+F190+F197+F203+F209+F215+F221+F227+F233+F239)/28</f>
        <v>4.8214285714285712</v>
      </c>
      <c r="G246" s="48"/>
      <c r="H246" s="48"/>
      <c r="I246" s="48">
        <f>SUM(I74+I80+I86+I92+I98+I104+I110+I116+I122+I128+I134+I141+I147+I153+I159+I165+I171+I177+I184+I190+I197+I203+I209+I215+I221+I227+I233+I239)/28</f>
        <v>0</v>
      </c>
      <c r="J246" s="27"/>
    </row>
    <row r="247" spans="1:10" s="5" customFormat="1">
      <c r="A247" s="31" t="s">
        <v>251</v>
      </c>
      <c r="B247" s="32"/>
      <c r="C247" s="32"/>
      <c r="D247" s="32"/>
      <c r="E247" s="32"/>
      <c r="F247" s="49">
        <f>SUM(F7:F244)/36</f>
        <v>4.75</v>
      </c>
      <c r="G247" s="49"/>
      <c r="H247" s="49"/>
      <c r="I247" s="49">
        <f>SUM(I7:I244)/36</f>
        <v>0</v>
      </c>
      <c r="J247" s="32"/>
    </row>
    <row r="249" spans="1:10" s="5" customFormat="1">
      <c r="A249" s="161" t="s">
        <v>43</v>
      </c>
      <c r="F249" s="8"/>
      <c r="G249" s="8"/>
      <c r="H249" s="8"/>
      <c r="I249" s="8"/>
    </row>
    <row r="250" spans="1:10" s="5" customFormat="1">
      <c r="A250" s="7"/>
      <c r="B250" s="57">
        <v>1</v>
      </c>
      <c r="C250" s="5" t="s">
        <v>368</v>
      </c>
      <c r="F250" s="8"/>
      <c r="G250" s="8"/>
      <c r="H250" s="8"/>
      <c r="I250" s="8"/>
    </row>
    <row r="251" spans="1:10" s="5" customFormat="1">
      <c r="A251" s="7"/>
      <c r="B251" s="57">
        <v>2</v>
      </c>
      <c r="C251" s="5" t="s">
        <v>369</v>
      </c>
      <c r="F251" s="8"/>
      <c r="G251" s="8"/>
      <c r="H251" s="8"/>
      <c r="I251" s="8"/>
    </row>
  </sheetData>
  <mergeCells count="8">
    <mergeCell ref="J3:J5"/>
    <mergeCell ref="A3:A5"/>
    <mergeCell ref="A1:J1"/>
    <mergeCell ref="A2:E2"/>
    <mergeCell ref="G3:I3"/>
    <mergeCell ref="G4:I4"/>
    <mergeCell ref="B3:D4"/>
    <mergeCell ref="E3:F4"/>
  </mergeCells>
  <pageMargins left="0.31" right="0.21" top="0.57999999999999996" bottom="0.5" header="0.3" footer="0.3"/>
  <pageSetup paperSize="9" scale="80" orientation="portrait" r:id="rId1"/>
  <headerFooter>
    <oddHeader>&amp;R&amp;P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G221" sqref="G221"/>
    </sheetView>
  </sheetViews>
  <sheetFormatPr defaultRowHeight="14.25"/>
  <sheetData>
    <row r="1" spans="1:10" ht="16.5">
      <c r="A1" s="314">
        <v>6</v>
      </c>
      <c r="B1" s="315" t="s">
        <v>12</v>
      </c>
      <c r="C1" s="315">
        <v>6</v>
      </c>
      <c r="D1" s="315" t="s">
        <v>12</v>
      </c>
      <c r="E1" s="315" t="s">
        <v>12</v>
      </c>
      <c r="F1" s="315">
        <v>6</v>
      </c>
      <c r="G1" s="315">
        <v>2</v>
      </c>
      <c r="H1" s="315">
        <v>2</v>
      </c>
      <c r="I1" s="315">
        <v>1</v>
      </c>
    </row>
    <row r="2" spans="1:10" ht="16.5">
      <c r="A2" s="316">
        <v>3</v>
      </c>
      <c r="B2" s="317" t="s">
        <v>12</v>
      </c>
      <c r="C2" s="317">
        <v>3</v>
      </c>
      <c r="D2" s="317" t="s">
        <v>12</v>
      </c>
      <c r="E2" s="317" t="s">
        <v>12</v>
      </c>
      <c r="F2" s="317">
        <v>3</v>
      </c>
      <c r="G2" s="317" t="s">
        <v>12</v>
      </c>
      <c r="H2" s="317">
        <v>3</v>
      </c>
      <c r="I2" s="317" t="s">
        <v>12</v>
      </c>
    </row>
    <row r="3" spans="1:10" ht="16.5">
      <c r="A3" s="316">
        <v>1</v>
      </c>
      <c r="B3" s="317" t="s">
        <v>12</v>
      </c>
      <c r="C3" s="317">
        <v>1</v>
      </c>
      <c r="D3" s="317" t="s">
        <v>12</v>
      </c>
      <c r="E3" s="317" t="s">
        <v>12</v>
      </c>
      <c r="F3" s="317">
        <v>1</v>
      </c>
      <c r="G3" s="317" t="s">
        <v>12</v>
      </c>
      <c r="H3" s="317">
        <v>1</v>
      </c>
      <c r="I3" s="317" t="s">
        <v>12</v>
      </c>
    </row>
    <row r="4" spans="1:10" ht="16.5">
      <c r="A4" s="316">
        <v>21</v>
      </c>
      <c r="B4" s="317" t="s">
        <v>12</v>
      </c>
      <c r="C4" s="317">
        <v>21</v>
      </c>
      <c r="D4" s="317" t="s">
        <v>12</v>
      </c>
      <c r="E4" s="317">
        <v>16</v>
      </c>
      <c r="F4" s="317">
        <v>5</v>
      </c>
      <c r="G4" s="317" t="s">
        <v>12</v>
      </c>
      <c r="H4" s="317">
        <v>5</v>
      </c>
      <c r="I4" s="317" t="s">
        <v>12</v>
      </c>
    </row>
    <row r="5" spans="1:10" ht="16.5">
      <c r="A5" s="316">
        <v>16</v>
      </c>
      <c r="B5" s="317" t="s">
        <v>12</v>
      </c>
      <c r="C5" s="317">
        <v>16</v>
      </c>
      <c r="D5" s="317" t="s">
        <v>12</v>
      </c>
      <c r="E5" s="317" t="s">
        <v>12</v>
      </c>
      <c r="F5" s="317">
        <v>16</v>
      </c>
      <c r="G5" s="317">
        <v>1</v>
      </c>
      <c r="H5" s="317">
        <v>3</v>
      </c>
      <c r="I5" s="317">
        <v>12</v>
      </c>
    </row>
    <row r="6" spans="1:10" ht="16.5">
      <c r="A6" s="316">
        <v>8</v>
      </c>
      <c r="B6" s="317" t="s">
        <v>12</v>
      </c>
      <c r="C6" s="317">
        <v>8</v>
      </c>
      <c r="D6" s="317" t="s">
        <v>12</v>
      </c>
      <c r="E6" s="317" t="s">
        <v>12</v>
      </c>
      <c r="F6" s="317">
        <v>8</v>
      </c>
      <c r="G6" s="317" t="s">
        <v>12</v>
      </c>
      <c r="H6" s="317">
        <v>6</v>
      </c>
      <c r="I6" s="317">
        <v>2</v>
      </c>
    </row>
    <row r="7" spans="1:10" ht="16.5">
      <c r="A7" s="316">
        <v>2</v>
      </c>
      <c r="B7" s="317" t="s">
        <v>12</v>
      </c>
      <c r="C7" s="317">
        <v>2</v>
      </c>
      <c r="D7" s="317" t="s">
        <v>12</v>
      </c>
      <c r="E7" s="317" t="s">
        <v>12</v>
      </c>
      <c r="F7" s="317">
        <v>2</v>
      </c>
      <c r="G7" s="317" t="s">
        <v>12</v>
      </c>
      <c r="H7" s="317">
        <v>2</v>
      </c>
      <c r="I7" s="317" t="s">
        <v>12</v>
      </c>
    </row>
    <row r="8" spans="1:10" ht="16.5">
      <c r="A8" s="316">
        <v>15</v>
      </c>
      <c r="B8" s="317" t="s">
        <v>12</v>
      </c>
      <c r="C8" s="317">
        <v>15</v>
      </c>
      <c r="D8" s="317">
        <v>5</v>
      </c>
      <c r="E8" s="317">
        <v>2</v>
      </c>
      <c r="F8" s="317">
        <v>8</v>
      </c>
      <c r="G8" s="317">
        <v>4</v>
      </c>
      <c r="H8" s="317">
        <v>1</v>
      </c>
      <c r="I8" s="317">
        <v>3</v>
      </c>
    </row>
    <row r="9" spans="1:10" ht="16.5">
      <c r="A9" s="316">
        <v>6</v>
      </c>
      <c r="B9" s="317">
        <v>2</v>
      </c>
      <c r="C9" s="317">
        <v>8</v>
      </c>
      <c r="D9" s="317" t="s">
        <v>12</v>
      </c>
      <c r="E9" s="317" t="s">
        <v>12</v>
      </c>
      <c r="F9" s="317">
        <v>8</v>
      </c>
      <c r="G9" s="317">
        <v>1</v>
      </c>
      <c r="H9" s="317">
        <v>5</v>
      </c>
      <c r="I9" s="317" t="s">
        <v>12</v>
      </c>
    </row>
    <row r="10" spans="1:10" ht="16.5">
      <c r="A10" s="316">
        <v>1</v>
      </c>
      <c r="B10" s="317" t="s">
        <v>12</v>
      </c>
      <c r="C10" s="317">
        <v>1</v>
      </c>
      <c r="D10" s="317" t="s">
        <v>12</v>
      </c>
      <c r="E10" s="317" t="s">
        <v>12</v>
      </c>
      <c r="F10" s="317">
        <v>1</v>
      </c>
      <c r="G10" s="317">
        <v>1</v>
      </c>
      <c r="H10" s="317" t="s">
        <v>12</v>
      </c>
      <c r="I10" s="317" t="s">
        <v>12</v>
      </c>
    </row>
    <row r="11" spans="1:10" ht="16.5">
      <c r="A11" s="316">
        <v>3</v>
      </c>
      <c r="B11" s="317">
        <v>2</v>
      </c>
      <c r="C11" s="317">
        <v>5</v>
      </c>
      <c r="D11" s="317" t="s">
        <v>12</v>
      </c>
      <c r="E11" s="317" t="s">
        <v>12</v>
      </c>
      <c r="F11" s="317">
        <v>5</v>
      </c>
      <c r="G11" s="317">
        <v>3</v>
      </c>
      <c r="H11" s="317" t="s">
        <v>12</v>
      </c>
      <c r="I11" s="317" t="s">
        <v>12</v>
      </c>
    </row>
    <row r="12" spans="1:10">
      <c r="A12">
        <f t="shared" ref="A12:I12" si="0">SUM(A1:A11)</f>
        <v>82</v>
      </c>
      <c r="B12">
        <f t="shared" si="0"/>
        <v>4</v>
      </c>
      <c r="C12">
        <f t="shared" si="0"/>
        <v>86</v>
      </c>
      <c r="D12">
        <f t="shared" si="0"/>
        <v>5</v>
      </c>
      <c r="E12">
        <f t="shared" si="0"/>
        <v>18</v>
      </c>
      <c r="F12">
        <f t="shared" si="0"/>
        <v>63</v>
      </c>
      <c r="G12">
        <f t="shared" si="0"/>
        <v>12</v>
      </c>
      <c r="H12">
        <f t="shared" si="0"/>
        <v>28</v>
      </c>
      <c r="I12">
        <f t="shared" si="0"/>
        <v>18</v>
      </c>
      <c r="J12">
        <f>SUM(D12:I12)</f>
        <v>144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2"/>
  <sheetViews>
    <sheetView zoomScale="90" zoomScaleNormal="90" workbookViewId="0">
      <selection activeCell="Q21" sqref="Q21"/>
    </sheetView>
  </sheetViews>
  <sheetFormatPr defaultColWidth="9" defaultRowHeight="24"/>
  <cols>
    <col min="1" max="1" width="40.1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5.25" style="342" hidden="1" customWidth="1"/>
    <col min="6" max="6" width="6.625" style="350" customWidth="1"/>
    <col min="7" max="7" width="6.875" style="327" customWidth="1"/>
    <col min="8" max="8" width="6" style="327" customWidth="1"/>
    <col min="9" max="9" width="7.125" style="327" customWidth="1"/>
    <col min="10" max="11" width="5.25" style="327" hidden="1" customWidth="1"/>
    <col min="12" max="15" width="5.25" style="342" hidden="1" customWidth="1"/>
    <col min="16" max="16" width="6.5" style="352" customWidth="1"/>
    <col min="17" max="17" width="6.375" style="356" customWidth="1"/>
    <col min="18" max="18" width="6.125" style="356" customWidth="1"/>
    <col min="19" max="19" width="6.75" style="356" customWidth="1"/>
    <col min="20" max="21" width="5.25" style="356" hidden="1" customWidth="1"/>
    <col min="22" max="25" width="5.25" style="352" hidden="1" customWidth="1"/>
    <col min="26" max="26" width="6" style="352" customWidth="1"/>
    <col min="27" max="27" width="5.25" style="356" customWidth="1"/>
    <col min="28" max="29" width="6.75" style="356" customWidth="1"/>
    <col min="30" max="31" width="5.25" style="356" hidden="1" customWidth="1"/>
    <col min="32" max="35" width="5.25" style="352" hidden="1" customWidth="1"/>
    <col min="36" max="36" width="6" style="342" customWidth="1"/>
    <col min="37" max="37" width="6.375" style="327" customWidth="1"/>
    <col min="38" max="39" width="6.5" style="327" customWidth="1"/>
    <col min="40" max="41" width="5.25" style="327" hidden="1" customWidth="1"/>
    <col min="42" max="16384" width="9" style="342"/>
  </cols>
  <sheetData>
    <row r="1" spans="1:41">
      <c r="A1" s="721" t="s">
        <v>522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  <c r="AO1" s="721"/>
    </row>
    <row r="2" spans="1:41">
      <c r="A2" s="722"/>
      <c r="B2" s="722"/>
      <c r="C2" s="722"/>
      <c r="D2" s="722"/>
      <c r="E2" s="722"/>
      <c r="F2" s="722"/>
      <c r="G2" s="351"/>
      <c r="H2" s="351"/>
      <c r="I2" s="351"/>
      <c r="J2" s="351"/>
      <c r="K2" s="351"/>
      <c r="Q2" s="353"/>
      <c r="R2" s="353"/>
      <c r="S2" s="353"/>
      <c r="T2" s="353"/>
      <c r="U2" s="353"/>
      <c r="AA2" s="353"/>
      <c r="AB2" s="353"/>
      <c r="AC2" s="353"/>
      <c r="AD2" s="353"/>
      <c r="AE2" s="353"/>
      <c r="AK2" s="351"/>
      <c r="AL2" s="351"/>
      <c r="AM2" s="351"/>
      <c r="AN2" s="351"/>
      <c r="AO2" s="351"/>
    </row>
    <row r="3" spans="1:41" s="358" customFormat="1" ht="24" customHeight="1">
      <c r="A3" s="723" t="s">
        <v>39</v>
      </c>
      <c r="B3" s="724" t="s">
        <v>337</v>
      </c>
      <c r="C3" s="724"/>
      <c r="D3" s="724"/>
      <c r="E3" s="724"/>
      <c r="F3" s="724"/>
      <c r="G3" s="724"/>
      <c r="H3" s="724"/>
      <c r="I3" s="724"/>
      <c r="J3" s="724"/>
      <c r="K3" s="724"/>
      <c r="L3" s="724" t="s">
        <v>348</v>
      </c>
      <c r="M3" s="724"/>
      <c r="N3" s="724"/>
      <c r="O3" s="724"/>
      <c r="P3" s="724"/>
      <c r="Q3" s="724"/>
      <c r="R3" s="724"/>
      <c r="S3" s="724"/>
      <c r="T3" s="724"/>
      <c r="U3" s="724"/>
      <c r="V3" s="724" t="s">
        <v>349</v>
      </c>
      <c r="W3" s="724"/>
      <c r="X3" s="724"/>
      <c r="Y3" s="724"/>
      <c r="Z3" s="724"/>
      <c r="AA3" s="724"/>
      <c r="AB3" s="724"/>
      <c r="AC3" s="724"/>
      <c r="AD3" s="724"/>
      <c r="AE3" s="724"/>
      <c r="AF3" s="724" t="s">
        <v>350</v>
      </c>
      <c r="AG3" s="724"/>
      <c r="AH3" s="724"/>
      <c r="AI3" s="724"/>
      <c r="AJ3" s="724"/>
      <c r="AK3" s="724"/>
      <c r="AL3" s="724"/>
      <c r="AM3" s="724"/>
      <c r="AN3" s="724"/>
      <c r="AO3" s="724"/>
    </row>
    <row r="4" spans="1:41" s="362" customFormat="1" ht="24" customHeight="1">
      <c r="A4" s="723"/>
      <c r="B4" s="726" t="s">
        <v>384</v>
      </c>
      <c r="C4" s="726"/>
      <c r="D4" s="726"/>
      <c r="E4" s="726"/>
      <c r="F4" s="723" t="s">
        <v>510</v>
      </c>
      <c r="G4" s="723"/>
      <c r="H4" s="729" t="s">
        <v>511</v>
      </c>
      <c r="I4" s="729"/>
      <c r="J4" s="359"/>
      <c r="K4" s="359"/>
      <c r="L4" s="726" t="s">
        <v>384</v>
      </c>
      <c r="M4" s="726"/>
      <c r="N4" s="726"/>
      <c r="O4" s="726"/>
      <c r="P4" s="723" t="s">
        <v>510</v>
      </c>
      <c r="Q4" s="723"/>
      <c r="R4" s="729" t="s">
        <v>511</v>
      </c>
      <c r="S4" s="729"/>
      <c r="T4" s="359"/>
      <c r="U4" s="359"/>
      <c r="V4" s="726" t="s">
        <v>384</v>
      </c>
      <c r="W4" s="726"/>
      <c r="X4" s="726"/>
      <c r="Y4" s="726"/>
      <c r="Z4" s="723" t="s">
        <v>510</v>
      </c>
      <c r="AA4" s="723"/>
      <c r="AB4" s="729" t="s">
        <v>511</v>
      </c>
      <c r="AC4" s="729"/>
      <c r="AD4" s="359"/>
      <c r="AE4" s="359"/>
      <c r="AF4" s="726" t="s">
        <v>384</v>
      </c>
      <c r="AG4" s="726"/>
      <c r="AH4" s="726"/>
      <c r="AI4" s="726"/>
      <c r="AJ4" s="723" t="s">
        <v>510</v>
      </c>
      <c r="AK4" s="723"/>
      <c r="AL4" s="729" t="s">
        <v>511</v>
      </c>
      <c r="AM4" s="729"/>
      <c r="AN4" s="360"/>
      <c r="AO4" s="361"/>
    </row>
    <row r="5" spans="1:41" s="358" customFormat="1">
      <c r="A5" s="723"/>
      <c r="B5" s="363"/>
      <c r="C5" s="363"/>
      <c r="D5" s="363"/>
      <c r="E5" s="363"/>
      <c r="F5" s="364" t="s">
        <v>41</v>
      </c>
      <c r="G5" s="365" t="s">
        <v>42</v>
      </c>
      <c r="H5" s="364" t="s">
        <v>41</v>
      </c>
      <c r="I5" s="365" t="s">
        <v>42</v>
      </c>
      <c r="J5" s="364" t="s">
        <v>41</v>
      </c>
      <c r="K5" s="365" t="s">
        <v>42</v>
      </c>
      <c r="L5" s="363"/>
      <c r="M5" s="363"/>
      <c r="N5" s="363"/>
      <c r="O5" s="363"/>
      <c r="P5" s="364" t="s">
        <v>41</v>
      </c>
      <c r="Q5" s="365" t="s">
        <v>42</v>
      </c>
      <c r="R5" s="364" t="s">
        <v>41</v>
      </c>
      <c r="S5" s="365" t="s">
        <v>42</v>
      </c>
      <c r="T5" s="364" t="s">
        <v>41</v>
      </c>
      <c r="U5" s="365" t="s">
        <v>42</v>
      </c>
      <c r="V5" s="363"/>
      <c r="W5" s="363"/>
      <c r="X5" s="363"/>
      <c r="Y5" s="363"/>
      <c r="Z5" s="364" t="s">
        <v>41</v>
      </c>
      <c r="AA5" s="365" t="s">
        <v>42</v>
      </c>
      <c r="AB5" s="364" t="s">
        <v>41</v>
      </c>
      <c r="AC5" s="365" t="s">
        <v>42</v>
      </c>
      <c r="AD5" s="364" t="s">
        <v>41</v>
      </c>
      <c r="AE5" s="365" t="s">
        <v>42</v>
      </c>
      <c r="AF5" s="363"/>
      <c r="AG5" s="363"/>
      <c r="AH5" s="363"/>
      <c r="AI5" s="363"/>
      <c r="AJ5" s="364" t="s">
        <v>41</v>
      </c>
      <c r="AK5" s="365" t="s">
        <v>42</v>
      </c>
      <c r="AL5" s="364" t="s">
        <v>41</v>
      </c>
      <c r="AM5" s="365" t="s">
        <v>42</v>
      </c>
      <c r="AN5" s="364" t="s">
        <v>41</v>
      </c>
      <c r="AO5" s="365" t="s">
        <v>42</v>
      </c>
    </row>
    <row r="6" spans="1:41" s="354" customFormat="1" ht="72">
      <c r="A6" s="366" t="s">
        <v>420</v>
      </c>
      <c r="B6" s="328"/>
      <c r="C6" s="329"/>
      <c r="D6" s="329"/>
      <c r="E6" s="329"/>
      <c r="F6" s="374"/>
      <c r="G6" s="374"/>
      <c r="H6" s="374"/>
      <c r="I6" s="374"/>
      <c r="J6" s="374"/>
      <c r="K6" s="374"/>
      <c r="L6" s="375"/>
      <c r="M6" s="375"/>
      <c r="N6" s="375"/>
      <c r="O6" s="375"/>
      <c r="P6" s="375"/>
      <c r="Q6" s="374"/>
      <c r="R6" s="374"/>
      <c r="S6" s="374"/>
      <c r="T6" s="374"/>
      <c r="U6" s="374"/>
      <c r="V6" s="375"/>
      <c r="W6" s="375"/>
      <c r="X6" s="375"/>
      <c r="Y6" s="375"/>
      <c r="Z6" s="375"/>
      <c r="AA6" s="374"/>
      <c r="AB6" s="374"/>
      <c r="AC6" s="374"/>
      <c r="AD6" s="374"/>
      <c r="AE6" s="374"/>
      <c r="AF6" s="375"/>
      <c r="AG6" s="375"/>
      <c r="AH6" s="375"/>
      <c r="AI6" s="375"/>
      <c r="AJ6" s="375"/>
      <c r="AK6" s="374"/>
      <c r="AL6" s="374"/>
      <c r="AM6" s="374"/>
      <c r="AN6" s="330"/>
      <c r="AO6" s="330"/>
    </row>
    <row r="7" spans="1:41">
      <c r="A7" s="64" t="s">
        <v>385</v>
      </c>
      <c r="B7" s="331">
        <v>3</v>
      </c>
      <c r="C7" s="332">
        <v>4</v>
      </c>
      <c r="D7" s="332">
        <v>4</v>
      </c>
      <c r="E7" s="332">
        <v>5</v>
      </c>
      <c r="F7" s="376"/>
      <c r="G7" s="377"/>
      <c r="H7" s="376"/>
      <c r="I7" s="377"/>
      <c r="J7" s="378"/>
      <c r="K7" s="377"/>
      <c r="L7" s="379"/>
      <c r="M7" s="379"/>
      <c r="N7" s="379"/>
      <c r="O7" s="379"/>
      <c r="P7" s="376"/>
      <c r="Q7" s="377"/>
      <c r="R7" s="376"/>
      <c r="S7" s="377"/>
      <c r="T7" s="378"/>
      <c r="U7" s="377"/>
      <c r="V7" s="378"/>
      <c r="W7" s="377"/>
      <c r="X7" s="378"/>
      <c r="Y7" s="377"/>
      <c r="Z7" s="376"/>
      <c r="AA7" s="377"/>
      <c r="AB7" s="376"/>
      <c r="AC7" s="377"/>
      <c r="AD7" s="378"/>
      <c r="AE7" s="377"/>
      <c r="AF7" s="378"/>
      <c r="AG7" s="377"/>
      <c r="AH7" s="378"/>
      <c r="AI7" s="377"/>
      <c r="AJ7" s="376"/>
      <c r="AK7" s="377"/>
      <c r="AL7" s="376"/>
      <c r="AM7" s="377"/>
      <c r="AN7" s="333">
        <v>7</v>
      </c>
      <c r="AO7" s="334">
        <f>IF(AN7&lt;1,0,IF(AN7&lt;2,1,IF(AN7&lt;4,2,IF(AN7&lt;6,3,IF(AN7&lt;8,4,IF(AN7=8,5))))))</f>
        <v>4</v>
      </c>
    </row>
    <row r="8" spans="1:41">
      <c r="A8" s="64" t="s">
        <v>386</v>
      </c>
      <c r="B8" s="337" t="s">
        <v>12</v>
      </c>
      <c r="C8" s="332">
        <v>5</v>
      </c>
      <c r="D8" s="332">
        <v>5</v>
      </c>
      <c r="E8" s="332">
        <v>5</v>
      </c>
      <c r="F8" s="376"/>
      <c r="G8" s="377"/>
      <c r="H8" s="376"/>
      <c r="I8" s="377"/>
      <c r="J8" s="378"/>
      <c r="K8" s="377"/>
      <c r="L8" s="378"/>
      <c r="M8" s="377"/>
      <c r="N8" s="378"/>
      <c r="O8" s="377"/>
      <c r="P8" s="376"/>
      <c r="Q8" s="377"/>
      <c r="R8" s="376"/>
      <c r="S8" s="377"/>
      <c r="T8" s="378"/>
      <c r="U8" s="377"/>
      <c r="V8" s="378"/>
      <c r="W8" s="377"/>
      <c r="X8" s="378"/>
      <c r="Y8" s="377"/>
      <c r="Z8" s="376"/>
      <c r="AA8" s="377"/>
      <c r="AB8" s="376"/>
      <c r="AC8" s="377"/>
      <c r="AD8" s="378"/>
      <c r="AE8" s="377"/>
      <c r="AF8" s="378"/>
      <c r="AG8" s="377"/>
      <c r="AH8" s="378"/>
      <c r="AI8" s="377"/>
      <c r="AJ8" s="376"/>
      <c r="AK8" s="377"/>
      <c r="AL8" s="376"/>
      <c r="AM8" s="377"/>
      <c r="AN8" s="333">
        <v>7</v>
      </c>
      <c r="AO8" s="334">
        <f>IF(AN8&lt;1,0,IF(AN8&lt;2,1,IF(AN8&lt;3,2,IF(AN8&lt;5,3,IF(AN8&lt;7,4,IF(AN8=7,5))))))</f>
        <v>5</v>
      </c>
    </row>
    <row r="9" spans="1:41">
      <c r="A9" s="64" t="s">
        <v>475</v>
      </c>
      <c r="B9" s="331">
        <v>5</v>
      </c>
      <c r="C9" s="332">
        <v>4</v>
      </c>
      <c r="D9" s="332">
        <v>3</v>
      </c>
      <c r="E9" s="332">
        <v>4</v>
      </c>
      <c r="F9" s="376"/>
      <c r="G9" s="377"/>
      <c r="H9" s="376"/>
      <c r="I9" s="377"/>
      <c r="J9" s="376"/>
      <c r="K9" s="377"/>
      <c r="L9" s="376"/>
      <c r="M9" s="377"/>
      <c r="N9" s="376"/>
      <c r="O9" s="377"/>
      <c r="P9" s="376"/>
      <c r="Q9" s="377"/>
      <c r="R9" s="376"/>
      <c r="S9" s="377"/>
      <c r="T9" s="376"/>
      <c r="U9" s="377"/>
      <c r="V9" s="376"/>
      <c r="W9" s="377"/>
      <c r="X9" s="376"/>
      <c r="Y9" s="377"/>
      <c r="Z9" s="376"/>
      <c r="AA9" s="377"/>
      <c r="AB9" s="376"/>
      <c r="AC9" s="377"/>
      <c r="AD9" s="376"/>
      <c r="AE9" s="377"/>
      <c r="AF9" s="376"/>
      <c r="AG9" s="377"/>
      <c r="AH9" s="376"/>
      <c r="AI9" s="377"/>
      <c r="AJ9" s="376"/>
      <c r="AK9" s="377"/>
      <c r="AL9" s="376"/>
      <c r="AM9" s="377"/>
      <c r="AN9" s="333">
        <v>6</v>
      </c>
      <c r="AO9" s="338">
        <f>IF(AN9&lt;1,0,IF(AN9&lt;2,1,IF(AN9&lt;4,2,IF(AN9&lt;6,3,IF(AN9=6,4,IF(AN9=7,5,))))))</f>
        <v>4</v>
      </c>
    </row>
    <row r="10" spans="1:41">
      <c r="A10" s="64" t="s">
        <v>387</v>
      </c>
      <c r="B10" s="331">
        <v>5</v>
      </c>
      <c r="C10" s="332">
        <v>3</v>
      </c>
      <c r="D10" s="332">
        <v>5</v>
      </c>
      <c r="E10" s="332">
        <v>5</v>
      </c>
      <c r="F10" s="378"/>
      <c r="G10" s="377"/>
      <c r="H10" s="378"/>
      <c r="I10" s="377"/>
      <c r="J10" s="378"/>
      <c r="K10" s="377"/>
      <c r="L10" s="378"/>
      <c r="M10" s="377"/>
      <c r="N10" s="378"/>
      <c r="O10" s="377"/>
      <c r="P10" s="378"/>
      <c r="Q10" s="377"/>
      <c r="R10" s="378"/>
      <c r="S10" s="377"/>
      <c r="T10" s="378"/>
      <c r="U10" s="377"/>
      <c r="V10" s="378"/>
      <c r="W10" s="377"/>
      <c r="X10" s="378"/>
      <c r="Y10" s="377"/>
      <c r="Z10" s="378"/>
      <c r="AA10" s="377"/>
      <c r="AB10" s="378"/>
      <c r="AC10" s="377"/>
      <c r="AD10" s="378"/>
      <c r="AE10" s="377"/>
      <c r="AF10" s="378"/>
      <c r="AG10" s="377"/>
      <c r="AH10" s="378"/>
      <c r="AI10" s="377"/>
      <c r="AJ10" s="378"/>
      <c r="AK10" s="377"/>
      <c r="AL10" s="378"/>
      <c r="AM10" s="377"/>
      <c r="AN10" s="333">
        <v>3</v>
      </c>
      <c r="AO10" s="334">
        <f>IF(AN10&lt;1,0,IF(AN10&lt;2,1,IF(AN10&lt;3,2,IF(AN10&lt;4,3,IF(AN10&lt;5,4,IF(AN10=5,5))))))</f>
        <v>3</v>
      </c>
    </row>
    <row r="11" spans="1:41">
      <c r="A11" s="64" t="s">
        <v>388</v>
      </c>
      <c r="B11" s="331">
        <v>5</v>
      </c>
      <c r="C11" s="332">
        <v>5</v>
      </c>
      <c r="D11" s="332">
        <v>5</v>
      </c>
      <c r="E11" s="332">
        <v>4</v>
      </c>
      <c r="F11" s="378"/>
      <c r="G11" s="377"/>
      <c r="H11" s="378"/>
      <c r="I11" s="377"/>
      <c r="J11" s="378"/>
      <c r="K11" s="377"/>
      <c r="L11" s="378"/>
      <c r="M11" s="377"/>
      <c r="N11" s="378"/>
      <c r="O11" s="377"/>
      <c r="P11" s="378"/>
      <c r="Q11" s="377"/>
      <c r="R11" s="378"/>
      <c r="S11" s="377"/>
      <c r="T11" s="378"/>
      <c r="U11" s="377"/>
      <c r="V11" s="378"/>
      <c r="W11" s="377"/>
      <c r="X11" s="378"/>
      <c r="Y11" s="377"/>
      <c r="Z11" s="378"/>
      <c r="AA11" s="377"/>
      <c r="AB11" s="378"/>
      <c r="AC11" s="377"/>
      <c r="AD11" s="378"/>
      <c r="AE11" s="377"/>
      <c r="AF11" s="378"/>
      <c r="AG11" s="377"/>
      <c r="AH11" s="378"/>
      <c r="AI11" s="377"/>
      <c r="AJ11" s="378"/>
      <c r="AK11" s="377"/>
      <c r="AL11" s="378"/>
      <c r="AM11" s="377"/>
      <c r="AN11" s="333">
        <v>6</v>
      </c>
      <c r="AO11" s="334">
        <f>IF(AN11&lt;1,0,IF(AN11&lt;2,1,IF(AN11&lt;3,2,IF(AN11&lt;5,3,IF(AN11&lt;6,4,IF(AN11=6,5))))))</f>
        <v>5</v>
      </c>
    </row>
    <row r="12" spans="1:41">
      <c r="A12" s="64" t="s">
        <v>389</v>
      </c>
      <c r="B12" s="331">
        <v>3</v>
      </c>
      <c r="C12" s="332">
        <v>3</v>
      </c>
      <c r="D12" s="332">
        <v>2</v>
      </c>
      <c r="E12" s="332">
        <v>3</v>
      </c>
      <c r="F12" s="376"/>
      <c r="G12" s="377"/>
      <c r="H12" s="376"/>
      <c r="I12" s="377"/>
      <c r="J12" s="376"/>
      <c r="K12" s="377"/>
      <c r="L12" s="376"/>
      <c r="M12" s="377"/>
      <c r="N12" s="376"/>
      <c r="O12" s="377"/>
      <c r="P12" s="376"/>
      <c r="Q12" s="377"/>
      <c r="R12" s="376"/>
      <c r="S12" s="377"/>
      <c r="T12" s="376"/>
      <c r="U12" s="377"/>
      <c r="V12" s="376"/>
      <c r="W12" s="377"/>
      <c r="X12" s="376"/>
      <c r="Y12" s="377"/>
      <c r="Z12" s="376"/>
      <c r="AA12" s="377"/>
      <c r="AB12" s="376"/>
      <c r="AC12" s="377"/>
      <c r="AD12" s="376"/>
      <c r="AE12" s="377"/>
      <c r="AF12" s="376"/>
      <c r="AG12" s="377"/>
      <c r="AH12" s="376"/>
      <c r="AI12" s="377"/>
      <c r="AJ12" s="376"/>
      <c r="AK12" s="377"/>
      <c r="AL12" s="376"/>
      <c r="AM12" s="377"/>
      <c r="AN12" s="333">
        <v>3</v>
      </c>
      <c r="AO12" s="334">
        <f>IF(AN12&lt;1,0,IF(AN12&lt;2,1,IF(AN12&lt;3,2,IF(AN12&lt;4,3,IF(AN12=5,4,IF(AN12=6,5))))))</f>
        <v>3</v>
      </c>
    </row>
    <row r="13" spans="1:41">
      <c r="A13" s="64" t="s">
        <v>390</v>
      </c>
      <c r="B13" s="331">
        <v>4</v>
      </c>
      <c r="C13" s="332">
        <v>4</v>
      </c>
      <c r="D13" s="332">
        <v>4</v>
      </c>
      <c r="E13" s="332">
        <v>3</v>
      </c>
      <c r="F13" s="376"/>
      <c r="G13" s="377"/>
      <c r="H13" s="376"/>
      <c r="I13" s="377"/>
      <c r="J13" s="376"/>
      <c r="K13" s="377"/>
      <c r="L13" s="376"/>
      <c r="M13" s="377"/>
      <c r="N13" s="376"/>
      <c r="O13" s="377"/>
      <c r="P13" s="376"/>
      <c r="Q13" s="377"/>
      <c r="R13" s="376"/>
      <c r="S13" s="377"/>
      <c r="T13" s="376"/>
      <c r="U13" s="377"/>
      <c r="V13" s="376"/>
      <c r="W13" s="377"/>
      <c r="X13" s="376"/>
      <c r="Y13" s="377"/>
      <c r="Z13" s="376"/>
      <c r="AA13" s="377"/>
      <c r="AB13" s="376"/>
      <c r="AC13" s="377"/>
      <c r="AD13" s="376"/>
      <c r="AE13" s="377"/>
      <c r="AF13" s="376"/>
      <c r="AG13" s="377"/>
      <c r="AH13" s="376"/>
      <c r="AI13" s="377"/>
      <c r="AJ13" s="376"/>
      <c r="AK13" s="377"/>
      <c r="AL13" s="376"/>
      <c r="AM13" s="377"/>
      <c r="AN13" s="333">
        <v>5</v>
      </c>
      <c r="AO13" s="334">
        <f>IF(AN13&lt;1,0,IF(AN13&lt;2,1,IF(AN13&lt;3,2,IF(AN13&lt;4,3,IF(AN13&lt;5,4,IF(AN13=5,5))))))</f>
        <v>5</v>
      </c>
    </row>
    <row r="14" spans="1:41" ht="48">
      <c r="A14" s="64" t="s">
        <v>557</v>
      </c>
      <c r="B14" s="331"/>
      <c r="C14" s="332"/>
      <c r="D14" s="332"/>
      <c r="E14" s="332"/>
      <c r="F14" s="376"/>
      <c r="G14" s="377"/>
      <c r="H14" s="376"/>
      <c r="I14" s="377"/>
      <c r="J14" s="376"/>
      <c r="K14" s="377"/>
      <c r="L14" s="376"/>
      <c r="M14" s="377"/>
      <c r="N14" s="376"/>
      <c r="O14" s="377"/>
      <c r="P14" s="376"/>
      <c r="Q14" s="377"/>
      <c r="R14" s="376"/>
      <c r="S14" s="377"/>
      <c r="T14" s="376"/>
      <c r="U14" s="377"/>
      <c r="V14" s="376"/>
      <c r="W14" s="377"/>
      <c r="X14" s="376"/>
      <c r="Y14" s="377"/>
      <c r="Z14" s="376"/>
      <c r="AA14" s="377"/>
      <c r="AB14" s="376"/>
      <c r="AC14" s="377"/>
      <c r="AD14" s="376"/>
      <c r="AE14" s="377"/>
      <c r="AF14" s="376"/>
      <c r="AG14" s="377"/>
      <c r="AH14" s="376"/>
      <c r="AI14" s="377"/>
      <c r="AJ14" s="376"/>
      <c r="AK14" s="377"/>
      <c r="AL14" s="376"/>
      <c r="AM14" s="377"/>
      <c r="AN14" s="338"/>
      <c r="AO14" s="338"/>
    </row>
    <row r="15" spans="1:41" s="346" customFormat="1" ht="48">
      <c r="A15" s="369" t="s">
        <v>421</v>
      </c>
      <c r="B15" s="370"/>
      <c r="C15" s="371"/>
      <c r="D15" s="371"/>
      <c r="E15" s="371"/>
      <c r="F15" s="380"/>
      <c r="G15" s="381"/>
      <c r="H15" s="380"/>
      <c r="I15" s="381"/>
      <c r="J15" s="380"/>
      <c r="K15" s="381"/>
      <c r="L15" s="382"/>
      <c r="M15" s="382"/>
      <c r="N15" s="382"/>
      <c r="O15" s="382"/>
      <c r="P15" s="380"/>
      <c r="Q15" s="381"/>
      <c r="R15" s="381"/>
      <c r="S15" s="381"/>
      <c r="T15" s="381"/>
      <c r="U15" s="381"/>
      <c r="V15" s="382"/>
      <c r="W15" s="382"/>
      <c r="X15" s="382"/>
      <c r="Y15" s="382"/>
      <c r="Z15" s="380"/>
      <c r="AA15" s="381"/>
      <c r="AB15" s="381"/>
      <c r="AC15" s="381"/>
      <c r="AD15" s="381"/>
      <c r="AE15" s="381"/>
      <c r="AF15" s="382"/>
      <c r="AG15" s="382"/>
      <c r="AH15" s="382"/>
      <c r="AI15" s="382"/>
      <c r="AJ15" s="380"/>
      <c r="AK15" s="381"/>
      <c r="AL15" s="381"/>
      <c r="AM15" s="381"/>
      <c r="AN15" s="340"/>
      <c r="AO15" s="340"/>
    </row>
    <row r="16" spans="1:41">
      <c r="A16" s="367" t="s">
        <v>492</v>
      </c>
      <c r="B16" s="341"/>
      <c r="C16" s="318"/>
      <c r="D16" s="318"/>
      <c r="E16" s="318"/>
      <c r="F16" s="383"/>
      <c r="G16" s="384"/>
      <c r="H16" s="383"/>
      <c r="I16" s="384">
        <f>+I17</f>
        <v>0</v>
      </c>
      <c r="J16" s="383"/>
      <c r="K16" s="384"/>
      <c r="L16" s="385"/>
      <c r="M16" s="385"/>
      <c r="N16" s="385"/>
      <c r="O16" s="385"/>
      <c r="P16" s="385"/>
      <c r="Q16" s="384"/>
      <c r="R16" s="384"/>
      <c r="S16" s="384"/>
      <c r="T16" s="384"/>
      <c r="U16" s="384"/>
      <c r="V16" s="385"/>
      <c r="W16" s="385"/>
      <c r="X16" s="385"/>
      <c r="Y16" s="385"/>
      <c r="Z16" s="385"/>
      <c r="AA16" s="384"/>
      <c r="AB16" s="384"/>
      <c r="AC16" s="384"/>
      <c r="AD16" s="384"/>
      <c r="AE16" s="384"/>
      <c r="AF16" s="385"/>
      <c r="AG16" s="385"/>
      <c r="AH16" s="385"/>
      <c r="AI16" s="385"/>
      <c r="AJ16" s="385"/>
      <c r="AK16" s="384"/>
      <c r="AL16" s="384"/>
      <c r="AM16" s="384"/>
      <c r="AN16" s="320"/>
      <c r="AO16" s="320"/>
    </row>
    <row r="17" spans="1:41" ht="48">
      <c r="A17" s="64" t="s">
        <v>562</v>
      </c>
      <c r="B17" s="343" t="s">
        <v>394</v>
      </c>
      <c r="C17" s="66" t="s">
        <v>394</v>
      </c>
      <c r="D17" s="66" t="s">
        <v>394</v>
      </c>
      <c r="E17" s="66" t="s">
        <v>394</v>
      </c>
      <c r="F17" s="378"/>
      <c r="G17" s="377"/>
      <c r="H17" s="378"/>
      <c r="I17" s="377"/>
      <c r="J17" s="378" t="e">
        <f>SUM(#REF!)</f>
        <v>#REF!</v>
      </c>
      <c r="K17" s="377" t="e">
        <f>IF(J17&lt;1,0,IF(J17&lt;2,1,IF(J17&lt;3,2,IF(J17&lt;4,3,IF(J17&lt;5,4,IF(J17=5,5))))))</f>
        <v>#REF!</v>
      </c>
      <c r="L17" s="386"/>
      <c r="M17" s="386"/>
      <c r="N17" s="386"/>
      <c r="O17" s="386"/>
      <c r="P17" s="378" t="s">
        <v>394</v>
      </c>
      <c r="Q17" s="378" t="s">
        <v>394</v>
      </c>
      <c r="R17" s="378" t="s">
        <v>394</v>
      </c>
      <c r="S17" s="378" t="s">
        <v>394</v>
      </c>
      <c r="T17" s="378" t="s">
        <v>394</v>
      </c>
      <c r="U17" s="378" t="s">
        <v>394</v>
      </c>
      <c r="V17" s="378" t="s">
        <v>394</v>
      </c>
      <c r="W17" s="378" t="s">
        <v>394</v>
      </c>
      <c r="X17" s="378" t="s">
        <v>394</v>
      </c>
      <c r="Y17" s="378" t="s">
        <v>394</v>
      </c>
      <c r="Z17" s="378" t="s">
        <v>394</v>
      </c>
      <c r="AA17" s="378" t="s">
        <v>394</v>
      </c>
      <c r="AB17" s="378" t="s">
        <v>394</v>
      </c>
      <c r="AC17" s="378" t="s">
        <v>394</v>
      </c>
      <c r="AD17" s="378" t="s">
        <v>394</v>
      </c>
      <c r="AE17" s="378" t="s">
        <v>394</v>
      </c>
      <c r="AF17" s="378" t="s">
        <v>394</v>
      </c>
      <c r="AG17" s="378" t="s">
        <v>394</v>
      </c>
      <c r="AH17" s="378" t="s">
        <v>394</v>
      </c>
      <c r="AI17" s="378" t="s">
        <v>394</v>
      </c>
      <c r="AJ17" s="378" t="s">
        <v>394</v>
      </c>
      <c r="AK17" s="378" t="s">
        <v>394</v>
      </c>
      <c r="AL17" s="378" t="s">
        <v>394</v>
      </c>
      <c r="AM17" s="378" t="s">
        <v>394</v>
      </c>
      <c r="AN17" s="332"/>
      <c r="AO17" s="332"/>
    </row>
    <row r="18" spans="1:41" ht="26.25" customHeight="1">
      <c r="A18" s="367" t="s">
        <v>493</v>
      </c>
      <c r="B18" s="343"/>
      <c r="C18" s="66"/>
      <c r="D18" s="66"/>
      <c r="E18" s="66"/>
      <c r="F18" s="378"/>
      <c r="G18" s="379"/>
      <c r="H18" s="378"/>
      <c r="I18" s="379"/>
      <c r="J18" s="378"/>
      <c r="K18" s="379"/>
      <c r="L18" s="386"/>
      <c r="M18" s="386"/>
      <c r="N18" s="386"/>
      <c r="O18" s="386"/>
      <c r="P18" s="378" t="s">
        <v>394</v>
      </c>
      <c r="Q18" s="378" t="s">
        <v>394</v>
      </c>
      <c r="R18" s="378" t="s">
        <v>394</v>
      </c>
      <c r="S18" s="378" t="s">
        <v>394</v>
      </c>
      <c r="T18" s="378" t="s">
        <v>394</v>
      </c>
      <c r="U18" s="378" t="s">
        <v>394</v>
      </c>
      <c r="V18" s="378" t="s">
        <v>394</v>
      </c>
      <c r="W18" s="378" t="s">
        <v>394</v>
      </c>
      <c r="X18" s="378" t="s">
        <v>394</v>
      </c>
      <c r="Y18" s="378" t="s">
        <v>394</v>
      </c>
      <c r="Z18" s="378" t="s">
        <v>394</v>
      </c>
      <c r="AA18" s="378" t="s">
        <v>394</v>
      </c>
      <c r="AB18" s="378" t="s">
        <v>394</v>
      </c>
      <c r="AC18" s="378" t="s">
        <v>394</v>
      </c>
      <c r="AD18" s="378" t="s">
        <v>394</v>
      </c>
      <c r="AE18" s="378" t="s">
        <v>394</v>
      </c>
      <c r="AF18" s="378" t="s">
        <v>394</v>
      </c>
      <c r="AG18" s="378" t="s">
        <v>394</v>
      </c>
      <c r="AH18" s="378" t="s">
        <v>394</v>
      </c>
      <c r="AI18" s="378" t="s">
        <v>394</v>
      </c>
      <c r="AJ18" s="378" t="s">
        <v>394</v>
      </c>
      <c r="AK18" s="378" t="s">
        <v>394</v>
      </c>
      <c r="AL18" s="378" t="s">
        <v>394</v>
      </c>
      <c r="AM18" s="378" t="s">
        <v>394</v>
      </c>
      <c r="AN18" s="344"/>
      <c r="AO18" s="344"/>
    </row>
    <row r="19" spans="1:41" ht="120">
      <c r="A19" s="64" t="s">
        <v>563</v>
      </c>
      <c r="B19" s="343" t="s">
        <v>427</v>
      </c>
      <c r="C19" s="66" t="s">
        <v>427</v>
      </c>
      <c r="D19" s="66" t="s">
        <v>427</v>
      </c>
      <c r="E19" s="66" t="s">
        <v>427</v>
      </c>
      <c r="F19" s="378"/>
      <c r="G19" s="377"/>
      <c r="H19" s="378"/>
      <c r="I19" s="377"/>
      <c r="J19" s="378" t="e">
        <f>SUM(#REF!)</f>
        <v>#REF!</v>
      </c>
      <c r="K19" s="377" t="e">
        <f>IF(J19&lt;1,0,IF(J19&lt;2,1,IF(J19&lt;3,2,IF(J19&lt;4,3,IF(J19&lt;5,4,IF(J19=5,5))))))</f>
        <v>#REF!</v>
      </c>
      <c r="L19" s="386"/>
      <c r="M19" s="386"/>
      <c r="N19" s="386"/>
      <c r="O19" s="386"/>
      <c r="P19" s="378" t="s">
        <v>394</v>
      </c>
      <c r="Q19" s="378" t="s">
        <v>394</v>
      </c>
      <c r="R19" s="378" t="s">
        <v>394</v>
      </c>
      <c r="S19" s="378" t="s">
        <v>394</v>
      </c>
      <c r="T19" s="378" t="s">
        <v>394</v>
      </c>
      <c r="U19" s="378" t="s">
        <v>394</v>
      </c>
      <c r="V19" s="378" t="s">
        <v>394</v>
      </c>
      <c r="W19" s="378" t="s">
        <v>394</v>
      </c>
      <c r="X19" s="378" t="s">
        <v>394</v>
      </c>
      <c r="Y19" s="378" t="s">
        <v>394</v>
      </c>
      <c r="Z19" s="378" t="s">
        <v>394</v>
      </c>
      <c r="AA19" s="378" t="s">
        <v>394</v>
      </c>
      <c r="AB19" s="378" t="s">
        <v>394</v>
      </c>
      <c r="AC19" s="378" t="s">
        <v>394</v>
      </c>
      <c r="AD19" s="378" t="s">
        <v>394</v>
      </c>
      <c r="AE19" s="378" t="s">
        <v>394</v>
      </c>
      <c r="AF19" s="378" t="s">
        <v>394</v>
      </c>
      <c r="AG19" s="378" t="s">
        <v>394</v>
      </c>
      <c r="AH19" s="378" t="s">
        <v>394</v>
      </c>
      <c r="AI19" s="378" t="s">
        <v>394</v>
      </c>
      <c r="AJ19" s="378" t="s">
        <v>394</v>
      </c>
      <c r="AK19" s="378" t="s">
        <v>394</v>
      </c>
      <c r="AL19" s="378" t="s">
        <v>394</v>
      </c>
      <c r="AM19" s="378" t="s">
        <v>394</v>
      </c>
      <c r="AN19" s="344"/>
      <c r="AO19" s="344"/>
    </row>
    <row r="20" spans="1:41" s="346" customFormat="1">
      <c r="A20" s="367" t="s">
        <v>492</v>
      </c>
      <c r="B20" s="341"/>
      <c r="C20" s="318"/>
      <c r="D20" s="318"/>
      <c r="E20" s="318"/>
      <c r="F20" s="383" t="s">
        <v>394</v>
      </c>
      <c r="G20" s="383" t="s">
        <v>394</v>
      </c>
      <c r="H20" s="383" t="s">
        <v>394</v>
      </c>
      <c r="I20" s="383" t="s">
        <v>394</v>
      </c>
      <c r="J20" s="383"/>
      <c r="K20" s="384"/>
      <c r="L20" s="385"/>
      <c r="M20" s="385"/>
      <c r="N20" s="385"/>
      <c r="O20" s="385"/>
      <c r="P20" s="383"/>
      <c r="Q20" s="387"/>
      <c r="R20" s="383"/>
      <c r="S20" s="387"/>
      <c r="T20" s="383">
        <f>COUNTIF(T21:T25,"5")</f>
        <v>0</v>
      </c>
      <c r="U20" s="387">
        <f>IF(T20&lt;1,0,IF(T20&lt;2,1,IF(T20&lt;3,2,IF(T20&lt;4,3,IF(T20&lt;5,4,IF(T20=5,5))))))</f>
        <v>0</v>
      </c>
      <c r="V20" s="385"/>
      <c r="W20" s="385"/>
      <c r="X20" s="385"/>
      <c r="Y20" s="385"/>
      <c r="Z20" s="383" t="s">
        <v>394</v>
      </c>
      <c r="AA20" s="383" t="s">
        <v>394</v>
      </c>
      <c r="AB20" s="383" t="s">
        <v>394</v>
      </c>
      <c r="AC20" s="383" t="s">
        <v>394</v>
      </c>
      <c r="AD20" s="383" t="s">
        <v>394</v>
      </c>
      <c r="AE20" s="383" t="s">
        <v>394</v>
      </c>
      <c r="AF20" s="383" t="s">
        <v>394</v>
      </c>
      <c r="AG20" s="383" t="s">
        <v>394</v>
      </c>
      <c r="AH20" s="383" t="s">
        <v>394</v>
      </c>
      <c r="AI20" s="383" t="s">
        <v>394</v>
      </c>
      <c r="AJ20" s="383" t="s">
        <v>394</v>
      </c>
      <c r="AK20" s="383" t="s">
        <v>394</v>
      </c>
      <c r="AL20" s="383" t="s">
        <v>394</v>
      </c>
      <c r="AM20" s="383" t="s">
        <v>394</v>
      </c>
      <c r="AN20" s="345"/>
      <c r="AO20" s="345"/>
    </row>
    <row r="21" spans="1:41" ht="72">
      <c r="A21" s="367" t="s">
        <v>569</v>
      </c>
      <c r="B21" s="343"/>
      <c r="C21" s="66"/>
      <c r="D21" s="66"/>
      <c r="E21" s="66"/>
      <c r="F21" s="383" t="s">
        <v>394</v>
      </c>
      <c r="G21" s="383" t="s">
        <v>394</v>
      </c>
      <c r="H21" s="383" t="s">
        <v>394</v>
      </c>
      <c r="I21" s="383" t="s">
        <v>394</v>
      </c>
      <c r="J21" s="378"/>
      <c r="K21" s="379"/>
      <c r="L21" s="386"/>
      <c r="M21" s="386"/>
      <c r="N21" s="386"/>
      <c r="O21" s="386"/>
      <c r="P21" s="378"/>
      <c r="Q21" s="377"/>
      <c r="R21" s="378"/>
      <c r="S21" s="377"/>
      <c r="T21" s="378" t="e">
        <f>SUM(#REF!)</f>
        <v>#REF!</v>
      </c>
      <c r="U21" s="377"/>
      <c r="V21" s="386"/>
      <c r="W21" s="386"/>
      <c r="X21" s="386"/>
      <c r="Y21" s="386"/>
      <c r="Z21" s="383" t="s">
        <v>394</v>
      </c>
      <c r="AA21" s="383" t="s">
        <v>394</v>
      </c>
      <c r="AB21" s="383" t="s">
        <v>394</v>
      </c>
      <c r="AC21" s="383" t="s">
        <v>394</v>
      </c>
      <c r="AD21" s="383" t="s">
        <v>394</v>
      </c>
      <c r="AE21" s="383" t="s">
        <v>394</v>
      </c>
      <c r="AF21" s="383" t="s">
        <v>394</v>
      </c>
      <c r="AG21" s="383" t="s">
        <v>394</v>
      </c>
      <c r="AH21" s="383" t="s">
        <v>394</v>
      </c>
      <c r="AI21" s="383" t="s">
        <v>394</v>
      </c>
      <c r="AJ21" s="383" t="s">
        <v>394</v>
      </c>
      <c r="AK21" s="383" t="s">
        <v>394</v>
      </c>
      <c r="AL21" s="383" t="s">
        <v>394</v>
      </c>
      <c r="AM21" s="383" t="s">
        <v>394</v>
      </c>
      <c r="AN21" s="344"/>
      <c r="AO21" s="344"/>
    </row>
    <row r="22" spans="1:41" ht="48">
      <c r="A22" s="367" t="s">
        <v>570</v>
      </c>
      <c r="B22" s="343"/>
      <c r="C22" s="66"/>
      <c r="D22" s="66"/>
      <c r="E22" s="66"/>
      <c r="F22" s="383" t="s">
        <v>394</v>
      </c>
      <c r="G22" s="383" t="s">
        <v>394</v>
      </c>
      <c r="H22" s="383" t="s">
        <v>394</v>
      </c>
      <c r="I22" s="383" t="s">
        <v>394</v>
      </c>
      <c r="J22" s="378"/>
      <c r="K22" s="379"/>
      <c r="L22" s="386"/>
      <c r="M22" s="386"/>
      <c r="N22" s="386"/>
      <c r="O22" s="386"/>
      <c r="P22" s="378"/>
      <c r="Q22" s="377"/>
      <c r="R22" s="378"/>
      <c r="S22" s="377"/>
      <c r="T22" s="378" t="e">
        <f>SUM(#REF!)</f>
        <v>#REF!</v>
      </c>
      <c r="U22" s="377"/>
      <c r="V22" s="386"/>
      <c r="W22" s="386"/>
      <c r="X22" s="386"/>
      <c r="Y22" s="386"/>
      <c r="Z22" s="383" t="s">
        <v>394</v>
      </c>
      <c r="AA22" s="383" t="s">
        <v>394</v>
      </c>
      <c r="AB22" s="383" t="s">
        <v>394</v>
      </c>
      <c r="AC22" s="383" t="s">
        <v>394</v>
      </c>
      <c r="AD22" s="383" t="s">
        <v>394</v>
      </c>
      <c r="AE22" s="383" t="s">
        <v>394</v>
      </c>
      <c r="AF22" s="383" t="s">
        <v>394</v>
      </c>
      <c r="AG22" s="383" t="s">
        <v>394</v>
      </c>
      <c r="AH22" s="383" t="s">
        <v>394</v>
      </c>
      <c r="AI22" s="383" t="s">
        <v>394</v>
      </c>
      <c r="AJ22" s="383" t="s">
        <v>394</v>
      </c>
      <c r="AK22" s="383" t="s">
        <v>394</v>
      </c>
      <c r="AL22" s="383" t="s">
        <v>394</v>
      </c>
      <c r="AM22" s="383" t="s">
        <v>394</v>
      </c>
      <c r="AN22" s="344"/>
      <c r="AO22" s="344"/>
    </row>
    <row r="23" spans="1:41" ht="48">
      <c r="A23" s="64" t="s">
        <v>575</v>
      </c>
      <c r="B23" s="343"/>
      <c r="C23" s="66"/>
      <c r="D23" s="66"/>
      <c r="E23" s="66"/>
      <c r="F23" s="383" t="s">
        <v>394</v>
      </c>
      <c r="G23" s="383" t="s">
        <v>394</v>
      </c>
      <c r="H23" s="383" t="s">
        <v>394</v>
      </c>
      <c r="I23" s="383" t="s">
        <v>394</v>
      </c>
      <c r="J23" s="378"/>
      <c r="K23" s="379"/>
      <c r="L23" s="386"/>
      <c r="M23" s="386"/>
      <c r="N23" s="386"/>
      <c r="O23" s="386"/>
      <c r="P23" s="378"/>
      <c r="Q23" s="377"/>
      <c r="R23" s="378"/>
      <c r="S23" s="377"/>
      <c r="T23" s="378" t="e">
        <f>SUM(#REF!)</f>
        <v>#REF!</v>
      </c>
      <c r="U23" s="377"/>
      <c r="V23" s="386"/>
      <c r="W23" s="386"/>
      <c r="X23" s="386"/>
      <c r="Y23" s="386"/>
      <c r="Z23" s="383" t="s">
        <v>394</v>
      </c>
      <c r="AA23" s="383" t="s">
        <v>394</v>
      </c>
      <c r="AB23" s="383" t="s">
        <v>394</v>
      </c>
      <c r="AC23" s="383" t="s">
        <v>394</v>
      </c>
      <c r="AD23" s="383" t="s">
        <v>394</v>
      </c>
      <c r="AE23" s="383" t="s">
        <v>394</v>
      </c>
      <c r="AF23" s="383" t="s">
        <v>394</v>
      </c>
      <c r="AG23" s="383" t="s">
        <v>394</v>
      </c>
      <c r="AH23" s="383" t="s">
        <v>394</v>
      </c>
      <c r="AI23" s="383" t="s">
        <v>394</v>
      </c>
      <c r="AJ23" s="383" t="s">
        <v>394</v>
      </c>
      <c r="AK23" s="383" t="s">
        <v>394</v>
      </c>
      <c r="AL23" s="383" t="s">
        <v>394</v>
      </c>
      <c r="AM23" s="383" t="s">
        <v>394</v>
      </c>
      <c r="AN23" s="344"/>
      <c r="AO23" s="344"/>
    </row>
    <row r="24" spans="1:41" ht="48">
      <c r="A24" s="367" t="s">
        <v>579</v>
      </c>
      <c r="B24" s="343"/>
      <c r="C24" s="66"/>
      <c r="D24" s="66"/>
      <c r="E24" s="66"/>
      <c r="F24" s="383" t="s">
        <v>394</v>
      </c>
      <c r="G24" s="383" t="s">
        <v>394</v>
      </c>
      <c r="H24" s="383" t="s">
        <v>394</v>
      </c>
      <c r="I24" s="383" t="s">
        <v>394</v>
      </c>
      <c r="J24" s="378"/>
      <c r="K24" s="379"/>
      <c r="L24" s="386"/>
      <c r="M24" s="386"/>
      <c r="N24" s="386"/>
      <c r="O24" s="386"/>
      <c r="P24" s="378"/>
      <c r="Q24" s="377"/>
      <c r="R24" s="378"/>
      <c r="S24" s="377"/>
      <c r="T24" s="378" t="e">
        <f>SUM(#REF!)</f>
        <v>#REF!</v>
      </c>
      <c r="U24" s="377"/>
      <c r="V24" s="386"/>
      <c r="W24" s="386"/>
      <c r="X24" s="386"/>
      <c r="Y24" s="386"/>
      <c r="Z24" s="383" t="s">
        <v>394</v>
      </c>
      <c r="AA24" s="383" t="s">
        <v>394</v>
      </c>
      <c r="AB24" s="383" t="s">
        <v>394</v>
      </c>
      <c r="AC24" s="383" t="s">
        <v>394</v>
      </c>
      <c r="AD24" s="383" t="s">
        <v>394</v>
      </c>
      <c r="AE24" s="383" t="s">
        <v>394</v>
      </c>
      <c r="AF24" s="383" t="s">
        <v>394</v>
      </c>
      <c r="AG24" s="383" t="s">
        <v>394</v>
      </c>
      <c r="AH24" s="383" t="s">
        <v>394</v>
      </c>
      <c r="AI24" s="383" t="s">
        <v>394</v>
      </c>
      <c r="AJ24" s="383" t="s">
        <v>394</v>
      </c>
      <c r="AK24" s="383" t="s">
        <v>394</v>
      </c>
      <c r="AL24" s="383" t="s">
        <v>394</v>
      </c>
      <c r="AM24" s="383" t="s">
        <v>394</v>
      </c>
      <c r="AN24" s="344"/>
      <c r="AO24" s="344"/>
    </row>
    <row r="25" spans="1:41" ht="48">
      <c r="A25" s="64" t="s">
        <v>584</v>
      </c>
      <c r="B25" s="343"/>
      <c r="C25" s="66"/>
      <c r="D25" s="66"/>
      <c r="E25" s="66"/>
      <c r="F25" s="383"/>
      <c r="G25" s="383"/>
      <c r="H25" s="383"/>
      <c r="I25" s="383"/>
      <c r="J25" s="378"/>
      <c r="K25" s="379"/>
      <c r="L25" s="386"/>
      <c r="M25" s="386"/>
      <c r="N25" s="386"/>
      <c r="O25" s="386"/>
      <c r="P25" s="378"/>
      <c r="Q25" s="377"/>
      <c r="R25" s="378"/>
      <c r="S25" s="377"/>
      <c r="T25" s="378"/>
      <c r="U25" s="377"/>
      <c r="V25" s="386"/>
      <c r="W25" s="386"/>
      <c r="X25" s="386"/>
      <c r="Y25" s="386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44"/>
      <c r="AO25" s="344"/>
    </row>
    <row r="26" spans="1:41" s="346" customFormat="1" ht="48">
      <c r="A26" s="367" t="s">
        <v>494</v>
      </c>
      <c r="B26" s="341"/>
      <c r="C26" s="318"/>
      <c r="D26" s="318"/>
      <c r="E26" s="318"/>
      <c r="F26" s="383" t="s">
        <v>394</v>
      </c>
      <c r="G26" s="383" t="s">
        <v>394</v>
      </c>
      <c r="H26" s="383" t="s">
        <v>394</v>
      </c>
      <c r="I26" s="383" t="s">
        <v>394</v>
      </c>
      <c r="J26" s="383"/>
      <c r="K26" s="384"/>
      <c r="L26" s="385"/>
      <c r="M26" s="385"/>
      <c r="N26" s="385"/>
      <c r="O26" s="385"/>
      <c r="P26" s="383">
        <f>COUNTIF(P27:P30,"5")</f>
        <v>0</v>
      </c>
      <c r="Q26" s="387">
        <f>IF(P26&lt;1,0,IF(P26&lt;2,1,IF(P26&lt;3,2,IF(P26&lt;4,3,IF(P26&lt;5,4,IF(P26=5,5))))))</f>
        <v>0</v>
      </c>
      <c r="R26" s="383">
        <f>COUNTIF(R27:R30,"5")</f>
        <v>0</v>
      </c>
      <c r="S26" s="387">
        <f>IF(R26&lt;1,0,IF(R26&lt;2,1,IF(R26&lt;3,2,IF(R26&lt;4,3,IF(R26&lt;5,4,IF(R26=5,5))))))</f>
        <v>0</v>
      </c>
      <c r="T26" s="383">
        <f>COUNTIF(T27:T30,"5")</f>
        <v>0</v>
      </c>
      <c r="U26" s="387">
        <f>IF(T26&lt;1,0,IF(T26&lt;2,1,IF(T26&lt;3,2,IF(T26&lt;4,3,IF(T26&lt;5,4,IF(T26=5,5))))))</f>
        <v>0</v>
      </c>
      <c r="V26" s="385"/>
      <c r="W26" s="385"/>
      <c r="X26" s="385"/>
      <c r="Y26" s="385"/>
      <c r="Z26" s="383" t="s">
        <v>394</v>
      </c>
      <c r="AA26" s="383" t="s">
        <v>394</v>
      </c>
      <c r="AB26" s="383" t="s">
        <v>394</v>
      </c>
      <c r="AC26" s="383" t="s">
        <v>394</v>
      </c>
      <c r="AD26" s="383" t="s">
        <v>394</v>
      </c>
      <c r="AE26" s="383" t="s">
        <v>394</v>
      </c>
      <c r="AF26" s="383" t="s">
        <v>394</v>
      </c>
      <c r="AG26" s="383" t="s">
        <v>394</v>
      </c>
      <c r="AH26" s="383" t="s">
        <v>394</v>
      </c>
      <c r="AI26" s="383" t="s">
        <v>394</v>
      </c>
      <c r="AJ26" s="383" t="s">
        <v>394</v>
      </c>
      <c r="AK26" s="383" t="s">
        <v>394</v>
      </c>
      <c r="AL26" s="383" t="s">
        <v>394</v>
      </c>
      <c r="AM26" s="383" t="s">
        <v>394</v>
      </c>
      <c r="AN26" s="345"/>
      <c r="AO26" s="345"/>
    </row>
    <row r="27" spans="1:41" ht="48">
      <c r="A27" s="64" t="s">
        <v>585</v>
      </c>
      <c r="B27" s="343"/>
      <c r="C27" s="66"/>
      <c r="D27" s="66"/>
      <c r="E27" s="66"/>
      <c r="F27" s="383" t="s">
        <v>394</v>
      </c>
      <c r="G27" s="383" t="s">
        <v>394</v>
      </c>
      <c r="H27" s="383" t="s">
        <v>394</v>
      </c>
      <c r="I27" s="383" t="s">
        <v>394</v>
      </c>
      <c r="J27" s="378"/>
      <c r="K27" s="379"/>
      <c r="L27" s="386"/>
      <c r="M27" s="386"/>
      <c r="N27" s="386"/>
      <c r="O27" s="386"/>
      <c r="P27" s="378"/>
      <c r="Q27" s="377"/>
      <c r="R27" s="378"/>
      <c r="S27" s="377"/>
      <c r="T27" s="378" t="e">
        <f>SUM(#REF!)</f>
        <v>#REF!</v>
      </c>
      <c r="U27" s="388"/>
      <c r="V27" s="386"/>
      <c r="W27" s="386"/>
      <c r="X27" s="386"/>
      <c r="Y27" s="386"/>
      <c r="Z27" s="383" t="s">
        <v>394</v>
      </c>
      <c r="AA27" s="383" t="s">
        <v>394</v>
      </c>
      <c r="AB27" s="383" t="s">
        <v>394</v>
      </c>
      <c r="AC27" s="383" t="s">
        <v>394</v>
      </c>
      <c r="AD27" s="383" t="s">
        <v>394</v>
      </c>
      <c r="AE27" s="383" t="s">
        <v>394</v>
      </c>
      <c r="AF27" s="383" t="s">
        <v>394</v>
      </c>
      <c r="AG27" s="383" t="s">
        <v>394</v>
      </c>
      <c r="AH27" s="383" t="s">
        <v>394</v>
      </c>
      <c r="AI27" s="383" t="s">
        <v>394</v>
      </c>
      <c r="AJ27" s="383" t="s">
        <v>394</v>
      </c>
      <c r="AK27" s="383" t="s">
        <v>394</v>
      </c>
      <c r="AL27" s="383" t="s">
        <v>394</v>
      </c>
      <c r="AM27" s="383" t="s">
        <v>394</v>
      </c>
      <c r="AN27" s="344"/>
      <c r="AO27" s="344"/>
    </row>
    <row r="28" spans="1:41">
      <c r="A28" s="64" t="s">
        <v>589</v>
      </c>
      <c r="B28" s="343"/>
      <c r="C28" s="66"/>
      <c r="D28" s="66"/>
      <c r="E28" s="66"/>
      <c r="F28" s="383" t="s">
        <v>394</v>
      </c>
      <c r="G28" s="383" t="s">
        <v>394</v>
      </c>
      <c r="H28" s="383" t="s">
        <v>394</v>
      </c>
      <c r="I28" s="383" t="s">
        <v>394</v>
      </c>
      <c r="J28" s="378"/>
      <c r="K28" s="379"/>
      <c r="L28" s="386"/>
      <c r="M28" s="386"/>
      <c r="N28" s="386"/>
      <c r="O28" s="386"/>
      <c r="P28" s="378"/>
      <c r="Q28" s="377"/>
      <c r="R28" s="378"/>
      <c r="S28" s="377"/>
      <c r="T28" s="378" t="e">
        <f>SUM(#REF!)</f>
        <v>#REF!</v>
      </c>
      <c r="U28" s="388"/>
      <c r="V28" s="386"/>
      <c r="W28" s="386"/>
      <c r="X28" s="386"/>
      <c r="Y28" s="386"/>
      <c r="Z28" s="383" t="s">
        <v>394</v>
      </c>
      <c r="AA28" s="383" t="s">
        <v>394</v>
      </c>
      <c r="AB28" s="383" t="s">
        <v>394</v>
      </c>
      <c r="AC28" s="383" t="s">
        <v>394</v>
      </c>
      <c r="AD28" s="383" t="s">
        <v>394</v>
      </c>
      <c r="AE28" s="383" t="s">
        <v>394</v>
      </c>
      <c r="AF28" s="383" t="s">
        <v>394</v>
      </c>
      <c r="AG28" s="383" t="s">
        <v>394</v>
      </c>
      <c r="AH28" s="383" t="s">
        <v>394</v>
      </c>
      <c r="AI28" s="383" t="s">
        <v>394</v>
      </c>
      <c r="AJ28" s="383" t="s">
        <v>394</v>
      </c>
      <c r="AK28" s="383" t="s">
        <v>394</v>
      </c>
      <c r="AL28" s="383" t="s">
        <v>394</v>
      </c>
      <c r="AM28" s="383" t="s">
        <v>394</v>
      </c>
      <c r="AN28" s="344"/>
      <c r="AO28" s="344"/>
    </row>
    <row r="29" spans="1:41">
      <c r="A29" s="64" t="s">
        <v>593</v>
      </c>
      <c r="B29" s="343"/>
      <c r="C29" s="66"/>
      <c r="D29" s="66"/>
      <c r="E29" s="66"/>
      <c r="F29" s="383" t="s">
        <v>394</v>
      </c>
      <c r="G29" s="383" t="s">
        <v>394</v>
      </c>
      <c r="H29" s="383" t="s">
        <v>394</v>
      </c>
      <c r="I29" s="383" t="s">
        <v>394</v>
      </c>
      <c r="J29" s="378"/>
      <c r="K29" s="379"/>
      <c r="L29" s="386"/>
      <c r="M29" s="386"/>
      <c r="N29" s="386"/>
      <c r="O29" s="386"/>
      <c r="P29" s="378"/>
      <c r="Q29" s="377"/>
      <c r="R29" s="378"/>
      <c r="S29" s="377"/>
      <c r="T29" s="378" t="e">
        <f>SUM(#REF!)</f>
        <v>#REF!</v>
      </c>
      <c r="U29" s="388"/>
      <c r="V29" s="386"/>
      <c r="W29" s="386"/>
      <c r="X29" s="386"/>
      <c r="Y29" s="386"/>
      <c r="Z29" s="383" t="s">
        <v>394</v>
      </c>
      <c r="AA29" s="383" t="s">
        <v>394</v>
      </c>
      <c r="AB29" s="383" t="s">
        <v>394</v>
      </c>
      <c r="AC29" s="383" t="s">
        <v>394</v>
      </c>
      <c r="AD29" s="383" t="s">
        <v>394</v>
      </c>
      <c r="AE29" s="383" t="s">
        <v>394</v>
      </c>
      <c r="AF29" s="383" t="s">
        <v>394</v>
      </c>
      <c r="AG29" s="383" t="s">
        <v>394</v>
      </c>
      <c r="AH29" s="383" t="s">
        <v>394</v>
      </c>
      <c r="AI29" s="383" t="s">
        <v>394</v>
      </c>
      <c r="AJ29" s="383" t="s">
        <v>394</v>
      </c>
      <c r="AK29" s="383" t="s">
        <v>394</v>
      </c>
      <c r="AL29" s="383" t="s">
        <v>394</v>
      </c>
      <c r="AM29" s="383" t="s">
        <v>394</v>
      </c>
      <c r="AN29" s="344"/>
      <c r="AO29" s="344"/>
    </row>
    <row r="30" spans="1:41" s="346" customFormat="1">
      <c r="A30" s="367" t="s">
        <v>492</v>
      </c>
      <c r="B30" s="341"/>
      <c r="C30" s="318"/>
      <c r="D30" s="318"/>
      <c r="E30" s="318"/>
      <c r="F30" s="383" t="s">
        <v>394</v>
      </c>
      <c r="G30" s="383" t="s">
        <v>394</v>
      </c>
      <c r="H30" s="383" t="s">
        <v>394</v>
      </c>
      <c r="I30" s="383" t="s">
        <v>394</v>
      </c>
      <c r="J30" s="383" t="s">
        <v>394</v>
      </c>
      <c r="K30" s="383" t="s">
        <v>394</v>
      </c>
      <c r="L30" s="383" t="s">
        <v>394</v>
      </c>
      <c r="M30" s="383" t="s">
        <v>394</v>
      </c>
      <c r="N30" s="383" t="s">
        <v>394</v>
      </c>
      <c r="O30" s="383" t="s">
        <v>394</v>
      </c>
      <c r="P30" s="383" t="s">
        <v>394</v>
      </c>
      <c r="Q30" s="383" t="s">
        <v>394</v>
      </c>
      <c r="R30" s="383" t="s">
        <v>394</v>
      </c>
      <c r="S30" s="383" t="s">
        <v>394</v>
      </c>
      <c r="T30" s="389"/>
      <c r="U30" s="389"/>
      <c r="V30" s="385"/>
      <c r="W30" s="385"/>
      <c r="X30" s="385"/>
      <c r="Y30" s="385"/>
      <c r="Z30" s="383"/>
      <c r="AA30" s="387"/>
      <c r="AB30" s="390"/>
      <c r="AC30" s="387">
        <f>(AC31+AC32+AC33+AC34+AC35)/5</f>
        <v>0</v>
      </c>
      <c r="AD30" s="383">
        <f>COUNTIF(AD31:AD31,"5")</f>
        <v>1</v>
      </c>
      <c r="AE30" s="387">
        <f>IF(AD30&lt;1,0,IF(AD30&lt;2,1,IF(AD30&lt;3,2,IF(AD30&lt;4,3,IF(AD30&lt;5,4,IF(AD30=5,5))))))</f>
        <v>1</v>
      </c>
      <c r="AF30" s="385"/>
      <c r="AG30" s="385"/>
      <c r="AH30" s="385"/>
      <c r="AI30" s="385"/>
      <c r="AJ30" s="383" t="s">
        <v>394</v>
      </c>
      <c r="AK30" s="383" t="s">
        <v>394</v>
      </c>
      <c r="AL30" s="383" t="s">
        <v>394</v>
      </c>
      <c r="AM30" s="383" t="s">
        <v>394</v>
      </c>
      <c r="AN30" s="345"/>
      <c r="AO30" s="345"/>
    </row>
    <row r="31" spans="1:41" s="346" customFormat="1" ht="72">
      <c r="A31" s="64" t="s">
        <v>596</v>
      </c>
      <c r="B31" s="341"/>
      <c r="C31" s="318"/>
      <c r="D31" s="318"/>
      <c r="E31" s="318"/>
      <c r="F31" s="383" t="s">
        <v>394</v>
      </c>
      <c r="G31" s="383" t="s">
        <v>394</v>
      </c>
      <c r="H31" s="383" t="s">
        <v>394</v>
      </c>
      <c r="I31" s="383" t="s">
        <v>394</v>
      </c>
      <c r="J31" s="383" t="s">
        <v>394</v>
      </c>
      <c r="K31" s="383" t="s">
        <v>394</v>
      </c>
      <c r="L31" s="383" t="s">
        <v>394</v>
      </c>
      <c r="M31" s="383" t="s">
        <v>394</v>
      </c>
      <c r="N31" s="383" t="s">
        <v>394</v>
      </c>
      <c r="O31" s="383" t="s">
        <v>394</v>
      </c>
      <c r="P31" s="383" t="s">
        <v>394</v>
      </c>
      <c r="Q31" s="383" t="s">
        <v>394</v>
      </c>
      <c r="R31" s="383" t="s">
        <v>394</v>
      </c>
      <c r="S31" s="383" t="s">
        <v>394</v>
      </c>
      <c r="T31" s="389"/>
      <c r="U31" s="389"/>
      <c r="V31" s="385"/>
      <c r="W31" s="385"/>
      <c r="X31" s="385"/>
      <c r="Y31" s="385"/>
      <c r="Z31" s="383"/>
      <c r="AA31" s="389"/>
      <c r="AB31" s="378"/>
      <c r="AC31" s="377">
        <f>IF(AB31&lt;20,0,IF(AB31&lt;30,1,IF(AB31&lt;40,2,IF(AB31&lt;50,3,IF(AB31&lt;60,4,IF(AB31=60,5))))))</f>
        <v>0</v>
      </c>
      <c r="AD31" s="390">
        <v>5</v>
      </c>
      <c r="AE31" s="389"/>
      <c r="AF31" s="385"/>
      <c r="AG31" s="385"/>
      <c r="AH31" s="385"/>
      <c r="AI31" s="385"/>
      <c r="AJ31" s="383" t="s">
        <v>394</v>
      </c>
      <c r="AK31" s="383" t="s">
        <v>394</v>
      </c>
      <c r="AL31" s="383" t="s">
        <v>394</v>
      </c>
      <c r="AM31" s="383" t="s">
        <v>394</v>
      </c>
      <c r="AN31" s="345"/>
      <c r="AO31" s="345"/>
    </row>
    <row r="32" spans="1:41" s="346" customFormat="1" ht="72">
      <c r="A32" s="64" t="s">
        <v>597</v>
      </c>
      <c r="B32" s="341"/>
      <c r="C32" s="318"/>
      <c r="D32" s="318"/>
      <c r="E32" s="318"/>
      <c r="F32" s="383" t="s">
        <v>394</v>
      </c>
      <c r="G32" s="383" t="s">
        <v>394</v>
      </c>
      <c r="H32" s="383" t="s">
        <v>394</v>
      </c>
      <c r="I32" s="383" t="s">
        <v>394</v>
      </c>
      <c r="J32" s="383" t="s">
        <v>394</v>
      </c>
      <c r="K32" s="383" t="s">
        <v>394</v>
      </c>
      <c r="L32" s="383" t="s">
        <v>394</v>
      </c>
      <c r="M32" s="383" t="s">
        <v>394</v>
      </c>
      <c r="N32" s="383" t="s">
        <v>394</v>
      </c>
      <c r="O32" s="383" t="s">
        <v>394</v>
      </c>
      <c r="P32" s="383" t="s">
        <v>394</v>
      </c>
      <c r="Q32" s="383" t="s">
        <v>394</v>
      </c>
      <c r="R32" s="383" t="s">
        <v>394</v>
      </c>
      <c r="S32" s="383" t="s">
        <v>394</v>
      </c>
      <c r="T32" s="389"/>
      <c r="U32" s="389"/>
      <c r="V32" s="385"/>
      <c r="W32" s="385"/>
      <c r="X32" s="385"/>
      <c r="Y32" s="385"/>
      <c r="Z32" s="383"/>
      <c r="AA32" s="383"/>
      <c r="AB32" s="378"/>
      <c r="AC32" s="377">
        <f>IF(AB32&lt;20,0,IF(AB32&lt;30,1,IF(AB32&lt;40,2,IF(AB32&lt;50,3,IF(AB32&lt;60,4,IF(AB32=60,5))))))</f>
        <v>0</v>
      </c>
      <c r="AD32" s="389"/>
      <c r="AE32" s="389"/>
      <c r="AF32" s="385"/>
      <c r="AG32" s="385"/>
      <c r="AH32" s="385"/>
      <c r="AI32" s="385"/>
      <c r="AJ32" s="383" t="s">
        <v>394</v>
      </c>
      <c r="AK32" s="383" t="s">
        <v>394</v>
      </c>
      <c r="AL32" s="383" t="s">
        <v>394</v>
      </c>
      <c r="AM32" s="383" t="s">
        <v>394</v>
      </c>
      <c r="AN32" s="323">
        <f>COUNTIF(AN33:AN42,"5")</f>
        <v>1</v>
      </c>
      <c r="AO32" s="322">
        <f>IF(AN32&lt;1,0,IF(AN32&lt;2,1,IF(AN32&lt;3,2,IF(AN32&lt;4,3,IF(AN32&lt;5,4,IF(AN32=5,5))))))</f>
        <v>1</v>
      </c>
    </row>
    <row r="33" spans="1:41" s="346" customFormat="1" ht="75.75" customHeight="1">
      <c r="A33" s="64" t="s">
        <v>598</v>
      </c>
      <c r="B33" s="341"/>
      <c r="C33" s="318"/>
      <c r="D33" s="318"/>
      <c r="E33" s="318"/>
      <c r="F33" s="383" t="s">
        <v>394</v>
      </c>
      <c r="G33" s="383" t="s">
        <v>394</v>
      </c>
      <c r="H33" s="383" t="s">
        <v>394</v>
      </c>
      <c r="I33" s="383" t="s">
        <v>394</v>
      </c>
      <c r="J33" s="383" t="s">
        <v>394</v>
      </c>
      <c r="K33" s="383" t="s">
        <v>394</v>
      </c>
      <c r="L33" s="383" t="s">
        <v>394</v>
      </c>
      <c r="M33" s="383" t="s">
        <v>394</v>
      </c>
      <c r="N33" s="383" t="s">
        <v>394</v>
      </c>
      <c r="O33" s="383" t="s">
        <v>394</v>
      </c>
      <c r="P33" s="383" t="s">
        <v>394</v>
      </c>
      <c r="Q33" s="383" t="s">
        <v>394</v>
      </c>
      <c r="R33" s="383" t="s">
        <v>394</v>
      </c>
      <c r="S33" s="383" t="s">
        <v>394</v>
      </c>
      <c r="T33" s="389"/>
      <c r="U33" s="389"/>
      <c r="V33" s="385"/>
      <c r="W33" s="385"/>
      <c r="X33" s="385"/>
      <c r="Y33" s="385"/>
      <c r="Z33" s="383"/>
      <c r="AA33" s="383"/>
      <c r="AB33" s="378"/>
      <c r="AC33" s="377">
        <f>IF(AB33&lt;20,0,IF(AB33&lt;30,1,IF(AB33&lt;40,2,IF(AB33&lt;50,3,IF(AB33&lt;60,4,IF(AB33=60,5))))))</f>
        <v>0</v>
      </c>
      <c r="AD33" s="389"/>
      <c r="AE33" s="389"/>
      <c r="AF33" s="385"/>
      <c r="AG33" s="385"/>
      <c r="AH33" s="385"/>
      <c r="AI33" s="385"/>
      <c r="AJ33" s="383" t="s">
        <v>394</v>
      </c>
      <c r="AK33" s="383" t="s">
        <v>394</v>
      </c>
      <c r="AL33" s="383" t="s">
        <v>394</v>
      </c>
      <c r="AM33" s="383" t="s">
        <v>394</v>
      </c>
      <c r="AN33" s="323">
        <f>SUM(AN34:AN39)</f>
        <v>5</v>
      </c>
      <c r="AO33" s="345"/>
    </row>
    <row r="34" spans="1:41" ht="48">
      <c r="A34" s="64" t="s">
        <v>599</v>
      </c>
      <c r="B34" s="348"/>
      <c r="C34" s="349"/>
      <c r="D34" s="349"/>
      <c r="E34" s="349"/>
      <c r="F34" s="374" t="s">
        <v>394</v>
      </c>
      <c r="G34" s="374" t="s">
        <v>394</v>
      </c>
      <c r="H34" s="374" t="s">
        <v>394</v>
      </c>
      <c r="I34" s="374" t="s">
        <v>394</v>
      </c>
      <c r="J34" s="374" t="s">
        <v>394</v>
      </c>
      <c r="K34" s="374" t="s">
        <v>394</v>
      </c>
      <c r="L34" s="374" t="s">
        <v>394</v>
      </c>
      <c r="M34" s="374" t="s">
        <v>394</v>
      </c>
      <c r="N34" s="374" t="s">
        <v>394</v>
      </c>
      <c r="O34" s="374" t="s">
        <v>394</v>
      </c>
      <c r="P34" s="374" t="s">
        <v>394</v>
      </c>
      <c r="Q34" s="374" t="s">
        <v>394</v>
      </c>
      <c r="R34" s="374" t="s">
        <v>394</v>
      </c>
      <c r="S34" s="374" t="s">
        <v>394</v>
      </c>
      <c r="T34" s="391"/>
      <c r="U34" s="391"/>
      <c r="V34" s="392"/>
      <c r="W34" s="392"/>
      <c r="X34" s="392"/>
      <c r="Y34" s="392"/>
      <c r="Z34" s="374"/>
      <c r="AA34" s="374"/>
      <c r="AB34" s="378"/>
      <c r="AC34" s="377">
        <f>IF(AB34&lt;30,0,IF(AB34&lt;40,1,IF(AB34&lt;50,2,IF(AB34&lt;60,3,IF(AB34&lt;70,4,IF(AB34=70,5))))))</f>
        <v>0</v>
      </c>
      <c r="AD34" s="391"/>
      <c r="AE34" s="391"/>
      <c r="AF34" s="392"/>
      <c r="AG34" s="392"/>
      <c r="AH34" s="392"/>
      <c r="AI34" s="392"/>
      <c r="AJ34" s="383" t="s">
        <v>394</v>
      </c>
      <c r="AK34" s="383" t="s">
        <v>394</v>
      </c>
      <c r="AL34" s="383" t="s">
        <v>394</v>
      </c>
      <c r="AM34" s="383" t="s">
        <v>394</v>
      </c>
      <c r="AN34" s="333">
        <v>1</v>
      </c>
      <c r="AO34" s="344"/>
    </row>
    <row r="35" spans="1:41">
      <c r="A35" s="64" t="s">
        <v>600</v>
      </c>
      <c r="B35" s="343"/>
      <c r="C35" s="66"/>
      <c r="D35" s="66"/>
      <c r="E35" s="66"/>
      <c r="F35" s="383" t="s">
        <v>394</v>
      </c>
      <c r="G35" s="383" t="s">
        <v>394</v>
      </c>
      <c r="H35" s="383" t="s">
        <v>394</v>
      </c>
      <c r="I35" s="383" t="s">
        <v>394</v>
      </c>
      <c r="J35" s="383" t="s">
        <v>394</v>
      </c>
      <c r="K35" s="383" t="s">
        <v>394</v>
      </c>
      <c r="L35" s="383" t="s">
        <v>394</v>
      </c>
      <c r="M35" s="383" t="s">
        <v>394</v>
      </c>
      <c r="N35" s="383" t="s">
        <v>394</v>
      </c>
      <c r="O35" s="383" t="s">
        <v>394</v>
      </c>
      <c r="P35" s="383" t="s">
        <v>394</v>
      </c>
      <c r="Q35" s="383" t="s">
        <v>394</v>
      </c>
      <c r="R35" s="383" t="s">
        <v>394</v>
      </c>
      <c r="S35" s="383" t="s">
        <v>394</v>
      </c>
      <c r="T35" s="388"/>
      <c r="U35" s="388"/>
      <c r="V35" s="386"/>
      <c r="W35" s="386"/>
      <c r="X35" s="386"/>
      <c r="Y35" s="386"/>
      <c r="Z35" s="383"/>
      <c r="AA35" s="383"/>
      <c r="AB35" s="378"/>
      <c r="AC35" s="377">
        <f>IF(AB35&lt;4,0,IF(AB35&lt;5,1,IF(AB35&lt;10,2,IF(AB35&lt;20,3,IF(AB35&lt;30,4,IF(AB35=30,5))))))</f>
        <v>0</v>
      </c>
      <c r="AD35" s="388"/>
      <c r="AE35" s="388"/>
      <c r="AF35" s="386"/>
      <c r="AG35" s="386"/>
      <c r="AH35" s="386"/>
      <c r="AI35" s="386"/>
      <c r="AJ35" s="383" t="s">
        <v>394</v>
      </c>
      <c r="AK35" s="383" t="s">
        <v>394</v>
      </c>
      <c r="AL35" s="383" t="s">
        <v>394</v>
      </c>
      <c r="AM35" s="383" t="s">
        <v>394</v>
      </c>
      <c r="AN35" s="333">
        <v>1</v>
      </c>
      <c r="AO35" s="344"/>
    </row>
    <row r="36" spans="1:41" ht="48">
      <c r="A36" s="367" t="s">
        <v>494</v>
      </c>
      <c r="B36" s="343"/>
      <c r="C36" s="66"/>
      <c r="D36" s="66"/>
      <c r="E36" s="66"/>
      <c r="F36" s="383" t="s">
        <v>394</v>
      </c>
      <c r="G36" s="383" t="s">
        <v>394</v>
      </c>
      <c r="H36" s="383" t="s">
        <v>394</v>
      </c>
      <c r="I36" s="383" t="s">
        <v>394</v>
      </c>
      <c r="J36" s="383" t="s">
        <v>394</v>
      </c>
      <c r="K36" s="383" t="s">
        <v>394</v>
      </c>
      <c r="L36" s="383" t="s">
        <v>394</v>
      </c>
      <c r="M36" s="383" t="s">
        <v>394</v>
      </c>
      <c r="N36" s="383" t="s">
        <v>394</v>
      </c>
      <c r="O36" s="383" t="s">
        <v>394</v>
      </c>
      <c r="P36" s="383" t="s">
        <v>394</v>
      </c>
      <c r="Q36" s="383" t="s">
        <v>394</v>
      </c>
      <c r="R36" s="383" t="s">
        <v>394</v>
      </c>
      <c r="S36" s="383" t="s">
        <v>394</v>
      </c>
      <c r="T36" s="388"/>
      <c r="U36" s="388"/>
      <c r="V36" s="386"/>
      <c r="W36" s="386"/>
      <c r="X36" s="386"/>
      <c r="Y36" s="386"/>
      <c r="Z36" s="383"/>
      <c r="AA36" s="383"/>
      <c r="AB36" s="378"/>
      <c r="AC36" s="377">
        <f>+(AC37+AC38+AC39+AC40)/4</f>
        <v>0</v>
      </c>
      <c r="AD36" s="388"/>
      <c r="AE36" s="388"/>
      <c r="AF36" s="386"/>
      <c r="AG36" s="386"/>
      <c r="AH36" s="386"/>
      <c r="AI36" s="386"/>
      <c r="AJ36" s="383"/>
      <c r="AK36" s="383"/>
      <c r="AL36" s="383"/>
      <c r="AM36" s="383"/>
      <c r="AN36" s="333"/>
      <c r="AO36" s="344"/>
    </row>
    <row r="37" spans="1:41" ht="56.25" customHeight="1">
      <c r="A37" s="64" t="s">
        <v>601</v>
      </c>
      <c r="B37" s="343"/>
      <c r="C37" s="66"/>
      <c r="D37" s="66"/>
      <c r="E37" s="66"/>
      <c r="F37" s="383" t="s">
        <v>394</v>
      </c>
      <c r="G37" s="383" t="s">
        <v>394</v>
      </c>
      <c r="H37" s="383" t="s">
        <v>394</v>
      </c>
      <c r="I37" s="383" t="s">
        <v>394</v>
      </c>
      <c r="J37" s="383" t="s">
        <v>394</v>
      </c>
      <c r="K37" s="383" t="s">
        <v>394</v>
      </c>
      <c r="L37" s="383" t="s">
        <v>394</v>
      </c>
      <c r="M37" s="383" t="s">
        <v>394</v>
      </c>
      <c r="N37" s="383" t="s">
        <v>394</v>
      </c>
      <c r="O37" s="383" t="s">
        <v>394</v>
      </c>
      <c r="P37" s="383" t="s">
        <v>394</v>
      </c>
      <c r="Q37" s="383" t="s">
        <v>394</v>
      </c>
      <c r="R37" s="383" t="s">
        <v>394</v>
      </c>
      <c r="S37" s="383" t="s">
        <v>394</v>
      </c>
      <c r="T37" s="388"/>
      <c r="U37" s="388"/>
      <c r="V37" s="386"/>
      <c r="W37" s="386"/>
      <c r="X37" s="386"/>
      <c r="Y37" s="386"/>
      <c r="Z37" s="383"/>
      <c r="AA37" s="383"/>
      <c r="AB37" s="378"/>
      <c r="AC37" s="377">
        <f>IF(AB37&lt;50,0,IF(AB37&lt;60,1,IF(AB37&lt;70,2,IF(AB37&lt;80,3,IF(AB37&lt;90,4,IF(AB37=90,5))))))</f>
        <v>0</v>
      </c>
      <c r="AD37" s="388"/>
      <c r="AE37" s="388"/>
      <c r="AF37" s="386"/>
      <c r="AG37" s="386"/>
      <c r="AH37" s="386"/>
      <c r="AI37" s="386"/>
      <c r="AJ37" s="383" t="s">
        <v>394</v>
      </c>
      <c r="AK37" s="383" t="s">
        <v>394</v>
      </c>
      <c r="AL37" s="383" t="s">
        <v>394</v>
      </c>
      <c r="AM37" s="383" t="s">
        <v>394</v>
      </c>
      <c r="AN37" s="333">
        <v>1</v>
      </c>
      <c r="AO37" s="344"/>
    </row>
    <row r="38" spans="1:41" ht="48">
      <c r="A38" s="64" t="s">
        <v>602</v>
      </c>
      <c r="B38" s="343"/>
      <c r="C38" s="66"/>
      <c r="D38" s="66"/>
      <c r="E38" s="66"/>
      <c r="F38" s="383" t="s">
        <v>394</v>
      </c>
      <c r="G38" s="383" t="s">
        <v>394</v>
      </c>
      <c r="H38" s="383" t="s">
        <v>394</v>
      </c>
      <c r="I38" s="383" t="s">
        <v>394</v>
      </c>
      <c r="J38" s="383" t="s">
        <v>394</v>
      </c>
      <c r="K38" s="383" t="s">
        <v>394</v>
      </c>
      <c r="L38" s="383" t="s">
        <v>394</v>
      </c>
      <c r="M38" s="383" t="s">
        <v>394</v>
      </c>
      <c r="N38" s="383" t="s">
        <v>394</v>
      </c>
      <c r="O38" s="383" t="s">
        <v>394</v>
      </c>
      <c r="P38" s="383" t="s">
        <v>394</v>
      </c>
      <c r="Q38" s="383" t="s">
        <v>394</v>
      </c>
      <c r="R38" s="383" t="s">
        <v>394</v>
      </c>
      <c r="S38" s="383" t="s">
        <v>394</v>
      </c>
      <c r="T38" s="388"/>
      <c r="U38" s="388"/>
      <c r="V38" s="386"/>
      <c r="W38" s="386"/>
      <c r="X38" s="386"/>
      <c r="Y38" s="386"/>
      <c r="Z38" s="383"/>
      <c r="AA38" s="383"/>
      <c r="AB38" s="378"/>
      <c r="AC38" s="377">
        <f>IF(AB38&lt;50,0,IF(AB38&lt;60,1,IF(AB38&lt;70,2,IF(AB38&lt;80,3,IF(AB38&lt;90,4,IF(AB38=90,5))))))</f>
        <v>0</v>
      </c>
      <c r="AD38" s="388"/>
      <c r="AE38" s="388"/>
      <c r="AF38" s="386"/>
      <c r="AG38" s="386"/>
      <c r="AH38" s="386"/>
      <c r="AI38" s="386"/>
      <c r="AJ38" s="383" t="s">
        <v>394</v>
      </c>
      <c r="AK38" s="383" t="s">
        <v>394</v>
      </c>
      <c r="AL38" s="383" t="s">
        <v>394</v>
      </c>
      <c r="AM38" s="383" t="s">
        <v>394</v>
      </c>
      <c r="AN38" s="333">
        <v>1</v>
      </c>
      <c r="AO38" s="344"/>
    </row>
    <row r="39" spans="1:41" ht="48">
      <c r="A39" s="64" t="s">
        <v>603</v>
      </c>
      <c r="B39" s="343"/>
      <c r="C39" s="66"/>
      <c r="D39" s="66"/>
      <c r="E39" s="66"/>
      <c r="F39" s="383" t="s">
        <v>394</v>
      </c>
      <c r="G39" s="383" t="s">
        <v>394</v>
      </c>
      <c r="H39" s="383" t="s">
        <v>394</v>
      </c>
      <c r="I39" s="383" t="s">
        <v>394</v>
      </c>
      <c r="J39" s="383" t="s">
        <v>394</v>
      </c>
      <c r="K39" s="383" t="s">
        <v>394</v>
      </c>
      <c r="L39" s="383" t="s">
        <v>394</v>
      </c>
      <c r="M39" s="383" t="s">
        <v>394</v>
      </c>
      <c r="N39" s="383" t="s">
        <v>394</v>
      </c>
      <c r="O39" s="383" t="s">
        <v>394</v>
      </c>
      <c r="P39" s="383" t="s">
        <v>394</v>
      </c>
      <c r="Q39" s="383" t="s">
        <v>394</v>
      </c>
      <c r="R39" s="383" t="s">
        <v>394</v>
      </c>
      <c r="S39" s="383" t="s">
        <v>394</v>
      </c>
      <c r="T39" s="388"/>
      <c r="U39" s="388"/>
      <c r="V39" s="386"/>
      <c r="W39" s="386"/>
      <c r="X39" s="386"/>
      <c r="Y39" s="386"/>
      <c r="Z39" s="383"/>
      <c r="AA39" s="383"/>
      <c r="AB39" s="378"/>
      <c r="AC39" s="377">
        <f>IF(AB39&lt;1,0,IF(AB39&lt;5,1,IF(AB39&lt;10,2,IF(AB39&lt;15,3,IF(AB39&lt;20,4,IF(AB39=20,5))))))</f>
        <v>0</v>
      </c>
      <c r="AD39" s="388"/>
      <c r="AE39" s="388"/>
      <c r="AF39" s="386"/>
      <c r="AG39" s="386"/>
      <c r="AH39" s="386"/>
      <c r="AI39" s="386"/>
      <c r="AJ39" s="383" t="s">
        <v>394</v>
      </c>
      <c r="AK39" s="383" t="s">
        <v>394</v>
      </c>
      <c r="AL39" s="383" t="s">
        <v>394</v>
      </c>
      <c r="AM39" s="383" t="s">
        <v>394</v>
      </c>
      <c r="AN39" s="333">
        <v>1</v>
      </c>
      <c r="AO39" s="344"/>
    </row>
    <row r="40" spans="1:41" s="346" customFormat="1">
      <c r="A40" s="367" t="s">
        <v>604</v>
      </c>
      <c r="B40" s="341"/>
      <c r="C40" s="318"/>
      <c r="D40" s="318"/>
      <c r="E40" s="318"/>
      <c r="F40" s="383" t="s">
        <v>394</v>
      </c>
      <c r="G40" s="383" t="s">
        <v>394</v>
      </c>
      <c r="H40" s="383" t="s">
        <v>394</v>
      </c>
      <c r="I40" s="383" t="s">
        <v>394</v>
      </c>
      <c r="J40" s="383" t="s">
        <v>394</v>
      </c>
      <c r="K40" s="383" t="s">
        <v>394</v>
      </c>
      <c r="L40" s="383" t="s">
        <v>394</v>
      </c>
      <c r="M40" s="383" t="s">
        <v>394</v>
      </c>
      <c r="N40" s="383" t="s">
        <v>394</v>
      </c>
      <c r="O40" s="383" t="s">
        <v>394</v>
      </c>
      <c r="P40" s="383" t="s">
        <v>394</v>
      </c>
      <c r="Q40" s="383" t="s">
        <v>394</v>
      </c>
      <c r="R40" s="383" t="s">
        <v>394</v>
      </c>
      <c r="S40" s="383" t="s">
        <v>394</v>
      </c>
      <c r="T40" s="383" t="s">
        <v>394</v>
      </c>
      <c r="U40" s="383" t="s">
        <v>394</v>
      </c>
      <c r="V40" s="383" t="s">
        <v>394</v>
      </c>
      <c r="W40" s="383" t="s">
        <v>394</v>
      </c>
      <c r="X40" s="383" t="s">
        <v>394</v>
      </c>
      <c r="Y40" s="383" t="s">
        <v>394</v>
      </c>
      <c r="Z40" s="383" t="s">
        <v>394</v>
      </c>
      <c r="AA40" s="383" t="s">
        <v>394</v>
      </c>
      <c r="AB40" s="378"/>
      <c r="AC40" s="377">
        <f>IF(AB40&lt;19,0,IF(AB40&lt;20,1,IF(AB40&lt;30,2,IF(AB40&lt;40,3,IF(AB40&lt;50,4,IF(AB40=50,5))))))</f>
        <v>0</v>
      </c>
      <c r="AD40" s="389"/>
      <c r="AE40" s="389"/>
      <c r="AF40" s="385"/>
      <c r="AG40" s="385"/>
      <c r="AH40" s="385"/>
      <c r="AI40" s="385"/>
      <c r="AJ40" s="383" t="s">
        <v>394</v>
      </c>
      <c r="AK40" s="383" t="s">
        <v>394</v>
      </c>
      <c r="AL40" s="383" t="s">
        <v>394</v>
      </c>
      <c r="AM40" s="383" t="s">
        <v>394</v>
      </c>
      <c r="AN40" s="321" t="s">
        <v>394</v>
      </c>
      <c r="AO40" s="321" t="s">
        <v>394</v>
      </c>
    </row>
    <row r="41" spans="1:41">
      <c r="A41" s="367" t="s">
        <v>492</v>
      </c>
      <c r="B41" s="343"/>
      <c r="C41" s="66"/>
      <c r="D41" s="66"/>
      <c r="E41" s="66"/>
      <c r="F41" s="383" t="s">
        <v>394</v>
      </c>
      <c r="G41" s="383" t="s">
        <v>394</v>
      </c>
      <c r="H41" s="383" t="s">
        <v>394</v>
      </c>
      <c r="I41" s="383" t="s">
        <v>394</v>
      </c>
      <c r="J41" s="383" t="s">
        <v>394</v>
      </c>
      <c r="K41" s="383" t="s">
        <v>394</v>
      </c>
      <c r="L41" s="383" t="s">
        <v>394</v>
      </c>
      <c r="M41" s="383" t="s">
        <v>394</v>
      </c>
      <c r="N41" s="383" t="s">
        <v>394</v>
      </c>
      <c r="O41" s="383" t="s">
        <v>394</v>
      </c>
      <c r="P41" s="383" t="s">
        <v>394</v>
      </c>
      <c r="Q41" s="383" t="s">
        <v>394</v>
      </c>
      <c r="R41" s="383" t="s">
        <v>394</v>
      </c>
      <c r="S41" s="383" t="s">
        <v>394</v>
      </c>
      <c r="T41" s="383" t="s">
        <v>394</v>
      </c>
      <c r="U41" s="383" t="s">
        <v>394</v>
      </c>
      <c r="V41" s="383" t="s">
        <v>394</v>
      </c>
      <c r="W41" s="383" t="s">
        <v>394</v>
      </c>
      <c r="X41" s="383" t="s">
        <v>394</v>
      </c>
      <c r="Y41" s="383" t="s">
        <v>394</v>
      </c>
      <c r="Z41" s="383" t="s">
        <v>394</v>
      </c>
      <c r="AA41" s="383" t="s">
        <v>394</v>
      </c>
      <c r="AB41" s="383" t="s">
        <v>394</v>
      </c>
      <c r="AC41" s="383" t="s">
        <v>394</v>
      </c>
      <c r="AD41" s="388"/>
      <c r="AE41" s="388"/>
      <c r="AF41" s="386"/>
      <c r="AG41" s="386"/>
      <c r="AH41" s="386"/>
      <c r="AI41" s="386"/>
      <c r="AJ41" s="383"/>
      <c r="AK41" s="387"/>
      <c r="AL41" s="383"/>
      <c r="AM41" s="387"/>
      <c r="AN41" s="333">
        <v>1</v>
      </c>
      <c r="AO41" s="344"/>
    </row>
    <row r="42" spans="1:41" ht="48">
      <c r="A42" s="373" t="s">
        <v>629</v>
      </c>
      <c r="B42" s="343"/>
      <c r="C42" s="66"/>
      <c r="D42" s="66"/>
      <c r="E42" s="66"/>
      <c r="F42" s="383" t="s">
        <v>394</v>
      </c>
      <c r="G42" s="383" t="s">
        <v>394</v>
      </c>
      <c r="H42" s="383" t="s">
        <v>394</v>
      </c>
      <c r="I42" s="383" t="s">
        <v>394</v>
      </c>
      <c r="J42" s="383" t="s">
        <v>394</v>
      </c>
      <c r="K42" s="383" t="s">
        <v>394</v>
      </c>
      <c r="L42" s="383" t="s">
        <v>394</v>
      </c>
      <c r="M42" s="383" t="s">
        <v>394</v>
      </c>
      <c r="N42" s="383" t="s">
        <v>394</v>
      </c>
      <c r="O42" s="383" t="s">
        <v>394</v>
      </c>
      <c r="P42" s="383" t="s">
        <v>394</v>
      </c>
      <c r="Q42" s="383" t="s">
        <v>394</v>
      </c>
      <c r="R42" s="383" t="s">
        <v>394</v>
      </c>
      <c r="S42" s="383" t="s">
        <v>394</v>
      </c>
      <c r="T42" s="383" t="s">
        <v>394</v>
      </c>
      <c r="U42" s="383" t="s">
        <v>394</v>
      </c>
      <c r="V42" s="383" t="s">
        <v>394</v>
      </c>
      <c r="W42" s="383" t="s">
        <v>394</v>
      </c>
      <c r="X42" s="383" t="s">
        <v>394</v>
      </c>
      <c r="Y42" s="383" t="s">
        <v>394</v>
      </c>
      <c r="Z42" s="383" t="s">
        <v>394</v>
      </c>
      <c r="AA42" s="383" t="s">
        <v>394</v>
      </c>
      <c r="AB42" s="383" t="s">
        <v>394</v>
      </c>
      <c r="AC42" s="383" t="s">
        <v>394</v>
      </c>
      <c r="AD42" s="388"/>
      <c r="AE42" s="388"/>
      <c r="AF42" s="386"/>
      <c r="AG42" s="386"/>
      <c r="AH42" s="386"/>
      <c r="AI42" s="386"/>
      <c r="AJ42" s="383"/>
      <c r="AK42" s="387"/>
      <c r="AL42" s="383"/>
      <c r="AM42" s="387"/>
      <c r="AN42" s="333">
        <v>1</v>
      </c>
      <c r="AO42" s="344"/>
    </row>
    <row r="43" spans="1:41" s="346" customFormat="1" ht="48">
      <c r="A43" s="393" t="s">
        <v>605</v>
      </c>
      <c r="B43" s="394"/>
      <c r="C43" s="395"/>
      <c r="D43" s="395"/>
      <c r="E43" s="395"/>
      <c r="F43" s="396" t="s">
        <v>394</v>
      </c>
      <c r="G43" s="396" t="s">
        <v>394</v>
      </c>
      <c r="H43" s="396" t="s">
        <v>394</v>
      </c>
      <c r="I43" s="396" t="s">
        <v>394</v>
      </c>
      <c r="J43" s="396" t="s">
        <v>394</v>
      </c>
      <c r="K43" s="396" t="s">
        <v>394</v>
      </c>
      <c r="L43" s="396" t="s">
        <v>394</v>
      </c>
      <c r="M43" s="396" t="s">
        <v>394</v>
      </c>
      <c r="N43" s="396" t="s">
        <v>394</v>
      </c>
      <c r="O43" s="396" t="s">
        <v>394</v>
      </c>
      <c r="P43" s="396" t="s">
        <v>394</v>
      </c>
      <c r="Q43" s="396" t="s">
        <v>394</v>
      </c>
      <c r="R43" s="396" t="s">
        <v>394</v>
      </c>
      <c r="S43" s="396" t="s">
        <v>394</v>
      </c>
      <c r="T43" s="397"/>
      <c r="U43" s="397"/>
      <c r="V43" s="398"/>
      <c r="W43" s="398"/>
      <c r="X43" s="398"/>
      <c r="Y43" s="398"/>
      <c r="Z43" s="396" t="s">
        <v>394</v>
      </c>
      <c r="AA43" s="396" t="s">
        <v>394</v>
      </c>
      <c r="AB43" s="396" t="s">
        <v>394</v>
      </c>
      <c r="AC43" s="396" t="s">
        <v>394</v>
      </c>
      <c r="AD43" s="397"/>
      <c r="AE43" s="397"/>
      <c r="AF43" s="398"/>
      <c r="AG43" s="398"/>
      <c r="AH43" s="398"/>
      <c r="AI43" s="398"/>
      <c r="AJ43" s="396"/>
      <c r="AK43" s="399"/>
      <c r="AL43" s="396"/>
      <c r="AM43" s="399"/>
      <c r="AN43" s="321" t="e">
        <f>COUNTIF(#REF!,"5")</f>
        <v>#REF!</v>
      </c>
      <c r="AO43" s="322" t="e">
        <f>IF(AN43&lt;1,0,IF(AN43&lt;2,1,IF(AN43&lt;3,2,IF(AN43&lt;4,3,IF(AN43&lt;5,4,IF(AN43=5,5))))))</f>
        <v>#REF!</v>
      </c>
    </row>
    <row r="44" spans="1:41" s="346" customFormat="1">
      <c r="A44" s="367" t="s">
        <v>492</v>
      </c>
      <c r="B44" s="410"/>
      <c r="C44" s="411"/>
      <c r="D44" s="411"/>
      <c r="E44" s="411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3"/>
      <c r="U44" s="413"/>
      <c r="V44" s="414"/>
      <c r="W44" s="414"/>
      <c r="X44" s="414"/>
      <c r="Y44" s="414"/>
      <c r="Z44" s="412"/>
      <c r="AA44" s="412"/>
      <c r="AB44" s="412"/>
      <c r="AC44" s="412"/>
      <c r="AD44" s="413"/>
      <c r="AE44" s="413"/>
      <c r="AF44" s="414"/>
      <c r="AG44" s="414"/>
      <c r="AH44" s="414"/>
      <c r="AI44" s="414"/>
      <c r="AJ44" s="412"/>
      <c r="AK44" s="415"/>
      <c r="AL44" s="412"/>
      <c r="AM44" s="415"/>
      <c r="AN44" s="321"/>
      <c r="AO44" s="322"/>
    </row>
    <row r="45" spans="1:41" s="346" customFormat="1" ht="48">
      <c r="A45" s="409" t="s">
        <v>635</v>
      </c>
      <c r="B45" s="410"/>
      <c r="C45" s="411"/>
      <c r="D45" s="411"/>
      <c r="E45" s="411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3"/>
      <c r="U45" s="413"/>
      <c r="V45" s="414"/>
      <c r="W45" s="414"/>
      <c r="X45" s="414"/>
      <c r="Y45" s="414"/>
      <c r="Z45" s="412"/>
      <c r="AA45" s="412"/>
      <c r="AB45" s="412"/>
      <c r="AC45" s="412"/>
      <c r="AD45" s="413"/>
      <c r="AE45" s="413"/>
      <c r="AF45" s="414"/>
      <c r="AG45" s="414"/>
      <c r="AH45" s="414"/>
      <c r="AI45" s="414"/>
      <c r="AJ45" s="412"/>
      <c r="AK45" s="415"/>
      <c r="AL45" s="412"/>
      <c r="AM45" s="415"/>
      <c r="AN45" s="321"/>
      <c r="AO45" s="322"/>
    </row>
    <row r="46" spans="1:41" s="346" customFormat="1">
      <c r="A46" s="400" t="s">
        <v>249</v>
      </c>
      <c r="B46" s="401">
        <f>+(B7+B9+B10+B11+B12+B13)/6</f>
        <v>4.166666666666667</v>
      </c>
      <c r="C46" s="401">
        <f>+(C7+C8+C9+C10+C11+C12+C13)/7</f>
        <v>4</v>
      </c>
      <c r="D46" s="401">
        <f>+(D7+D8+D9+D10+D11+D12+D13)/7</f>
        <v>4</v>
      </c>
      <c r="E46" s="401">
        <f>+(E7+E8+E9+E10+E11+E12+E13)/7</f>
        <v>4.1428571428571432</v>
      </c>
      <c r="F46" s="402"/>
      <c r="G46" s="403"/>
      <c r="H46" s="403"/>
      <c r="I46" s="403"/>
      <c r="J46" s="403"/>
      <c r="K46" s="403"/>
      <c r="L46" s="404"/>
      <c r="M46" s="404"/>
      <c r="N46" s="404"/>
      <c r="O46" s="404"/>
      <c r="P46" s="402"/>
      <c r="Q46" s="403"/>
      <c r="R46" s="403"/>
      <c r="S46" s="403"/>
      <c r="T46" s="403"/>
      <c r="U46" s="403"/>
      <c r="V46" s="402"/>
      <c r="W46" s="402"/>
      <c r="X46" s="402"/>
      <c r="Y46" s="404"/>
      <c r="Z46" s="402"/>
      <c r="AA46" s="403"/>
      <c r="AB46" s="403"/>
      <c r="AC46" s="403"/>
      <c r="AD46" s="403"/>
      <c r="AE46" s="403"/>
      <c r="AF46" s="402"/>
      <c r="AG46" s="402"/>
      <c r="AH46" s="402"/>
      <c r="AI46" s="404"/>
      <c r="AJ46" s="402"/>
      <c r="AK46" s="403"/>
      <c r="AL46" s="403"/>
      <c r="AM46" s="403"/>
      <c r="AN46" s="322"/>
      <c r="AO46" s="322" t="e">
        <f>SUM(AO7+AO8+AO9+AO10+AO11+AO12+AO13+#REF!)/8</f>
        <v>#REF!</v>
      </c>
    </row>
    <row r="47" spans="1:41" s="346" customFormat="1" ht="48">
      <c r="A47" s="400" t="s">
        <v>606</v>
      </c>
      <c r="B47" s="405"/>
      <c r="C47" s="405"/>
      <c r="D47" s="405"/>
      <c r="E47" s="405"/>
      <c r="F47" s="402"/>
      <c r="G47" s="403"/>
      <c r="H47" s="403"/>
      <c r="I47" s="403"/>
      <c r="J47" s="403"/>
      <c r="K47" s="403"/>
      <c r="L47" s="402"/>
      <c r="M47" s="402"/>
      <c r="N47" s="402"/>
      <c r="O47" s="402"/>
      <c r="P47" s="402"/>
      <c r="Q47" s="403"/>
      <c r="R47" s="403"/>
      <c r="S47" s="403"/>
      <c r="T47" s="403"/>
      <c r="U47" s="403"/>
      <c r="V47" s="402"/>
      <c r="W47" s="402"/>
      <c r="X47" s="402"/>
      <c r="Y47" s="402"/>
      <c r="Z47" s="402"/>
      <c r="AA47" s="403"/>
      <c r="AB47" s="403"/>
      <c r="AC47" s="403"/>
      <c r="AD47" s="403"/>
      <c r="AE47" s="403"/>
      <c r="AF47" s="402"/>
      <c r="AG47" s="402"/>
      <c r="AH47" s="402"/>
      <c r="AI47" s="402"/>
      <c r="AJ47" s="402"/>
      <c r="AK47" s="403"/>
      <c r="AL47" s="403"/>
      <c r="AM47" s="403"/>
      <c r="AN47" s="322"/>
      <c r="AO47" s="322" t="e">
        <f>SUM(AO32+AO43)/2</f>
        <v>#REF!</v>
      </c>
    </row>
    <row r="48" spans="1:41" s="346" customFormat="1">
      <c r="A48" s="400" t="s">
        <v>607</v>
      </c>
      <c r="B48" s="405"/>
      <c r="C48" s="405"/>
      <c r="D48" s="405"/>
      <c r="E48" s="405"/>
      <c r="F48" s="402"/>
      <c r="G48" s="403"/>
      <c r="H48" s="403"/>
      <c r="I48" s="403"/>
      <c r="J48" s="403"/>
      <c r="K48" s="403"/>
      <c r="L48" s="402"/>
      <c r="M48" s="402"/>
      <c r="N48" s="402"/>
      <c r="O48" s="402"/>
      <c r="P48" s="402"/>
      <c r="Q48" s="403"/>
      <c r="R48" s="403"/>
      <c r="S48" s="403"/>
      <c r="T48" s="403"/>
      <c r="U48" s="403"/>
      <c r="V48" s="402"/>
      <c r="W48" s="402"/>
      <c r="X48" s="402"/>
      <c r="Y48" s="402"/>
      <c r="Z48" s="402"/>
      <c r="AA48" s="403"/>
      <c r="AB48" s="403"/>
      <c r="AC48" s="403"/>
      <c r="AD48" s="403"/>
      <c r="AE48" s="403"/>
      <c r="AF48" s="402"/>
      <c r="AG48" s="402"/>
      <c r="AH48" s="402"/>
      <c r="AI48" s="402"/>
      <c r="AJ48" s="402"/>
      <c r="AK48" s="403"/>
      <c r="AL48" s="403"/>
      <c r="AM48" s="403"/>
      <c r="AN48" s="326"/>
      <c r="AO48" s="326" t="e">
        <f>SUM(AO7+AO8+AO9+AO10+AO11+AO12+AO13+#REF!+AO32+AO43)/10</f>
        <v>#REF!</v>
      </c>
    </row>
    <row r="49" spans="1:35">
      <c r="P49" s="342"/>
      <c r="Q49" s="327"/>
      <c r="R49" s="327"/>
      <c r="S49" s="327"/>
      <c r="T49" s="327"/>
      <c r="U49" s="327"/>
      <c r="V49" s="342"/>
      <c r="W49" s="342"/>
      <c r="X49" s="342"/>
      <c r="Y49" s="342"/>
      <c r="Z49" s="342"/>
      <c r="AA49" s="327"/>
      <c r="AB49" s="327"/>
      <c r="AC49" s="327"/>
      <c r="AD49" s="327"/>
      <c r="AE49" s="327"/>
      <c r="AF49" s="342"/>
      <c r="AG49" s="342"/>
      <c r="AH49" s="342"/>
      <c r="AI49" s="342"/>
    </row>
    <row r="50" spans="1:35">
      <c r="A50" s="355"/>
    </row>
    <row r="51" spans="1:35">
      <c r="B51" s="350"/>
      <c r="L51" s="350"/>
      <c r="V51" s="357">
        <v>1</v>
      </c>
      <c r="W51" s="352" t="s">
        <v>368</v>
      </c>
      <c r="AF51" s="357">
        <v>1</v>
      </c>
      <c r="AG51" s="352" t="s">
        <v>368</v>
      </c>
    </row>
    <row r="52" spans="1:35">
      <c r="B52" s="350"/>
      <c r="L52" s="350"/>
      <c r="V52" s="357">
        <v>2</v>
      </c>
      <c r="W52" s="352" t="s">
        <v>369</v>
      </c>
      <c r="AF52" s="357">
        <v>2</v>
      </c>
      <c r="AG52" s="352" t="s">
        <v>369</v>
      </c>
    </row>
  </sheetData>
  <mergeCells count="19">
    <mergeCell ref="R4:S4"/>
    <mergeCell ref="V4:Y4"/>
    <mergeCell ref="Z4:AA4"/>
    <mergeCell ref="AB4:AC4"/>
    <mergeCell ref="A1:AO1"/>
    <mergeCell ref="A2:F2"/>
    <mergeCell ref="A3:A5"/>
    <mergeCell ref="B3:K3"/>
    <mergeCell ref="L3:U3"/>
    <mergeCell ref="V3:AE3"/>
    <mergeCell ref="AF3:AO3"/>
    <mergeCell ref="B4:E4"/>
    <mergeCell ref="F4:G4"/>
    <mergeCell ref="H4:I4"/>
    <mergeCell ref="AF4:AI4"/>
    <mergeCell ref="AJ4:AK4"/>
    <mergeCell ref="AL4:AM4"/>
    <mergeCell ref="L4:O4"/>
    <mergeCell ref="P4:Q4"/>
  </mergeCells>
  <pageMargins left="0.39" right="0.28999999999999998" top="0.52" bottom="0.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169"/>
  <sheetViews>
    <sheetView tabSelected="1" workbookViewId="0">
      <pane xSplit="5" ySplit="6" topLeftCell="F63" activePane="bottomRight" state="frozen"/>
      <selection pane="topRight" activeCell="F1" sqref="F1"/>
      <selection pane="bottomLeft" activeCell="A7" sqref="A7"/>
      <selection pane="bottomRight" activeCell="I66" sqref="I66"/>
    </sheetView>
  </sheetViews>
  <sheetFormatPr defaultColWidth="9" defaultRowHeight="24"/>
  <cols>
    <col min="1" max="1" width="42.6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10.125" style="342" hidden="1" customWidth="1"/>
    <col min="6" max="6" width="6.875" style="608" customWidth="1"/>
    <col min="7" max="7" width="6.875" style="483" customWidth="1"/>
    <col min="8" max="9" width="6.875" style="327" customWidth="1"/>
    <col min="10" max="11" width="5.25" style="356" hidden="1" customWidth="1"/>
    <col min="12" max="15" width="5.25" style="352" hidden="1" customWidth="1"/>
    <col min="16" max="16" width="8.25" style="470" hidden="1" customWidth="1"/>
    <col min="17" max="17" width="7.125" style="483" hidden="1" customWidth="1"/>
    <col min="18" max="18" width="8.5" style="327" hidden="1" customWidth="1"/>
    <col min="19" max="19" width="9.375" style="327" hidden="1" customWidth="1"/>
    <col min="20" max="21" width="5.25" style="356" hidden="1" customWidth="1"/>
    <col min="22" max="25" width="5.25" style="352" hidden="1" customWidth="1"/>
    <col min="26" max="26" width="6" style="470" hidden="1" customWidth="1"/>
    <col min="27" max="27" width="5.25" style="483" hidden="1" customWidth="1"/>
    <col min="28" max="29" width="6.75" style="327" hidden="1" customWidth="1"/>
    <col min="30" max="31" width="5.25" style="356" hidden="1" customWidth="1"/>
    <col min="32" max="35" width="5.25" style="352" hidden="1" customWidth="1"/>
    <col min="36" max="36" width="7.5" style="470" hidden="1" customWidth="1"/>
    <col min="37" max="37" width="7.25" style="483" hidden="1" customWidth="1"/>
    <col min="38" max="38" width="8.625" style="327" hidden="1" customWidth="1"/>
    <col min="39" max="39" width="10.125" style="327" hidden="1" customWidth="1"/>
    <col min="40" max="41" width="5.25" style="356" hidden="1" customWidth="1"/>
    <col min="42" max="43" width="6.125" style="470" hidden="1" customWidth="1"/>
    <col min="44" max="44" width="6.125" style="342" hidden="1" customWidth="1"/>
    <col min="45" max="45" width="7.375" style="342" hidden="1" customWidth="1"/>
    <col min="46" max="46" width="38.875" style="342" customWidth="1"/>
    <col min="47" max="16384" width="9" style="342"/>
  </cols>
  <sheetData>
    <row r="1" spans="1:46">
      <c r="A1" s="741" t="s">
        <v>757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741"/>
      <c r="AH1" s="741"/>
      <c r="AI1" s="741"/>
      <c r="AJ1" s="741"/>
      <c r="AK1" s="741"/>
      <c r="AL1" s="741"/>
      <c r="AM1" s="741"/>
      <c r="AN1" s="741"/>
      <c r="AO1" s="741"/>
    </row>
    <row r="2" spans="1:46">
      <c r="A2" s="735"/>
      <c r="B2" s="735"/>
      <c r="C2" s="735"/>
      <c r="D2" s="735"/>
      <c r="E2" s="735"/>
      <c r="F2" s="735"/>
      <c r="G2" s="351"/>
      <c r="H2" s="351"/>
      <c r="I2" s="351"/>
      <c r="J2" s="353"/>
      <c r="K2" s="353"/>
      <c r="Q2" s="471"/>
      <c r="R2" s="351"/>
      <c r="S2" s="351"/>
      <c r="T2" s="353"/>
      <c r="U2" s="353"/>
      <c r="AA2" s="471"/>
      <c r="AB2" s="351"/>
      <c r="AC2" s="351"/>
      <c r="AD2" s="353"/>
      <c r="AE2" s="353"/>
      <c r="AK2" s="471"/>
      <c r="AL2" s="351"/>
      <c r="AM2" s="351"/>
      <c r="AN2" s="353"/>
      <c r="AO2" s="353"/>
    </row>
    <row r="3" spans="1:46" s="358" customFormat="1">
      <c r="A3" s="723" t="s">
        <v>39</v>
      </c>
      <c r="B3" s="731" t="s">
        <v>337</v>
      </c>
      <c r="C3" s="731"/>
      <c r="D3" s="731"/>
      <c r="E3" s="731"/>
      <c r="F3" s="731"/>
      <c r="G3" s="731"/>
      <c r="H3" s="731"/>
      <c r="I3" s="731"/>
      <c r="J3" s="731"/>
      <c r="K3" s="731"/>
      <c r="L3" s="732" t="s">
        <v>348</v>
      </c>
      <c r="M3" s="732"/>
      <c r="N3" s="732"/>
      <c r="O3" s="732"/>
      <c r="P3" s="732"/>
      <c r="Q3" s="732"/>
      <c r="R3" s="732"/>
      <c r="S3" s="732"/>
      <c r="T3" s="732"/>
      <c r="U3" s="732"/>
      <c r="V3" s="733" t="s">
        <v>349</v>
      </c>
      <c r="W3" s="733"/>
      <c r="X3" s="733"/>
      <c r="Y3" s="733"/>
      <c r="Z3" s="733"/>
      <c r="AA3" s="733"/>
      <c r="AB3" s="733"/>
      <c r="AC3" s="733"/>
      <c r="AD3" s="733"/>
      <c r="AE3" s="733"/>
      <c r="AF3" s="734" t="s">
        <v>350</v>
      </c>
      <c r="AG3" s="734"/>
      <c r="AH3" s="734"/>
      <c r="AI3" s="734"/>
      <c r="AJ3" s="734"/>
      <c r="AK3" s="734"/>
      <c r="AL3" s="734"/>
      <c r="AM3" s="734"/>
      <c r="AN3" s="734"/>
      <c r="AO3" s="734"/>
      <c r="AP3" s="736" t="s">
        <v>634</v>
      </c>
      <c r="AQ3" s="736"/>
      <c r="AR3" s="736"/>
      <c r="AS3" s="736"/>
      <c r="AT3" s="723" t="s">
        <v>43</v>
      </c>
    </row>
    <row r="4" spans="1:46" s="362" customFormat="1">
      <c r="A4" s="723"/>
      <c r="B4" s="726" t="s">
        <v>384</v>
      </c>
      <c r="C4" s="726"/>
      <c r="D4" s="726"/>
      <c r="E4" s="726"/>
      <c r="F4" s="730" t="s">
        <v>510</v>
      </c>
      <c r="G4" s="730"/>
      <c r="H4" s="723" t="s">
        <v>511</v>
      </c>
      <c r="I4" s="723"/>
      <c r="J4" s="628"/>
      <c r="K4" s="628"/>
      <c r="L4" s="727" t="s">
        <v>384</v>
      </c>
      <c r="M4" s="727"/>
      <c r="N4" s="727"/>
      <c r="O4" s="727"/>
      <c r="P4" s="730" t="s">
        <v>510</v>
      </c>
      <c r="Q4" s="730"/>
      <c r="R4" s="729" t="s">
        <v>511</v>
      </c>
      <c r="S4" s="729"/>
      <c r="T4" s="628"/>
      <c r="U4" s="628"/>
      <c r="V4" s="727" t="s">
        <v>384</v>
      </c>
      <c r="W4" s="727"/>
      <c r="X4" s="727"/>
      <c r="Y4" s="727"/>
      <c r="Z4" s="730" t="s">
        <v>510</v>
      </c>
      <c r="AA4" s="730"/>
      <c r="AB4" s="729" t="s">
        <v>511</v>
      </c>
      <c r="AC4" s="729"/>
      <c r="AD4" s="628"/>
      <c r="AE4" s="628"/>
      <c r="AF4" s="727" t="s">
        <v>384</v>
      </c>
      <c r="AG4" s="727"/>
      <c r="AH4" s="727"/>
      <c r="AI4" s="727"/>
      <c r="AJ4" s="730" t="s">
        <v>510</v>
      </c>
      <c r="AK4" s="730"/>
      <c r="AL4" s="723" t="s">
        <v>511</v>
      </c>
      <c r="AM4" s="723"/>
      <c r="AN4" s="728" t="s">
        <v>510</v>
      </c>
      <c r="AO4" s="728"/>
      <c r="AP4" s="730" t="s">
        <v>510</v>
      </c>
      <c r="AQ4" s="730"/>
      <c r="AR4" s="729" t="s">
        <v>511</v>
      </c>
      <c r="AS4" s="729"/>
      <c r="AT4" s="723"/>
    </row>
    <row r="5" spans="1:46" s="358" customFormat="1">
      <c r="A5" s="723"/>
      <c r="B5" s="630"/>
      <c r="C5" s="630"/>
      <c r="D5" s="630"/>
      <c r="E5" s="630"/>
      <c r="F5" s="631" t="s">
        <v>41</v>
      </c>
      <c r="G5" s="494" t="s">
        <v>42</v>
      </c>
      <c r="H5" s="656" t="s">
        <v>41</v>
      </c>
      <c r="I5" s="365" t="s">
        <v>42</v>
      </c>
      <c r="J5" s="629" t="s">
        <v>41</v>
      </c>
      <c r="K5" s="418" t="s">
        <v>42</v>
      </c>
      <c r="L5" s="629"/>
      <c r="M5" s="629"/>
      <c r="N5" s="629"/>
      <c r="O5" s="629"/>
      <c r="P5" s="631" t="s">
        <v>41</v>
      </c>
      <c r="Q5" s="494" t="s">
        <v>42</v>
      </c>
      <c r="R5" s="630" t="s">
        <v>41</v>
      </c>
      <c r="S5" s="365" t="s">
        <v>42</v>
      </c>
      <c r="T5" s="629" t="s">
        <v>41</v>
      </c>
      <c r="U5" s="418" t="s">
        <v>42</v>
      </c>
      <c r="V5" s="629"/>
      <c r="W5" s="629"/>
      <c r="X5" s="629"/>
      <c r="Y5" s="629"/>
      <c r="Z5" s="631" t="s">
        <v>41</v>
      </c>
      <c r="AA5" s="494" t="s">
        <v>42</v>
      </c>
      <c r="AB5" s="630" t="s">
        <v>41</v>
      </c>
      <c r="AC5" s="365" t="s">
        <v>42</v>
      </c>
      <c r="AD5" s="629" t="s">
        <v>41</v>
      </c>
      <c r="AE5" s="418" t="s">
        <v>42</v>
      </c>
      <c r="AF5" s="629"/>
      <c r="AG5" s="629"/>
      <c r="AH5" s="629"/>
      <c r="AI5" s="629"/>
      <c r="AJ5" s="631" t="s">
        <v>41</v>
      </c>
      <c r="AK5" s="494" t="s">
        <v>42</v>
      </c>
      <c r="AL5" s="630" t="s">
        <v>41</v>
      </c>
      <c r="AM5" s="365" t="s">
        <v>42</v>
      </c>
      <c r="AN5" s="629" t="s">
        <v>41</v>
      </c>
      <c r="AO5" s="418" t="s">
        <v>42</v>
      </c>
      <c r="AP5" s="631" t="s">
        <v>41</v>
      </c>
      <c r="AQ5" s="494" t="s">
        <v>42</v>
      </c>
      <c r="AR5" s="630" t="s">
        <v>41</v>
      </c>
      <c r="AS5" s="365" t="s">
        <v>42</v>
      </c>
      <c r="AT5" s="723"/>
    </row>
    <row r="6" spans="1:46" s="354" customFormat="1">
      <c r="A6" s="650" t="s">
        <v>641</v>
      </c>
      <c r="B6" s="328"/>
      <c r="C6" s="329"/>
      <c r="D6" s="329"/>
      <c r="E6" s="329"/>
      <c r="F6" s="651"/>
      <c r="G6" s="651"/>
      <c r="H6" s="330"/>
      <c r="I6" s="330"/>
      <c r="J6" s="652"/>
      <c r="K6" s="652"/>
      <c r="L6" s="653"/>
      <c r="M6" s="653"/>
      <c r="N6" s="653"/>
      <c r="O6" s="653"/>
      <c r="P6" s="654"/>
      <c r="Q6" s="651"/>
      <c r="R6" s="330"/>
      <c r="S6" s="330"/>
      <c r="T6" s="652"/>
      <c r="U6" s="652"/>
      <c r="V6" s="653"/>
      <c r="W6" s="653"/>
      <c r="X6" s="653"/>
      <c r="Y6" s="653"/>
      <c r="Z6" s="654"/>
      <c r="AA6" s="651"/>
      <c r="AB6" s="330"/>
      <c r="AC6" s="330"/>
      <c r="AD6" s="652"/>
      <c r="AE6" s="652"/>
      <c r="AF6" s="653"/>
      <c r="AG6" s="653"/>
      <c r="AH6" s="653"/>
      <c r="AI6" s="653"/>
      <c r="AJ6" s="654"/>
      <c r="AK6" s="651"/>
      <c r="AL6" s="330"/>
      <c r="AM6" s="330"/>
      <c r="AN6" s="652"/>
      <c r="AO6" s="652"/>
      <c r="AP6" s="654"/>
      <c r="AQ6" s="651"/>
      <c r="AR6" s="330"/>
      <c r="AS6" s="330"/>
      <c r="AT6" s="739"/>
    </row>
    <row r="7" spans="1:46" ht="21.6" customHeight="1">
      <c r="A7" s="408" t="s">
        <v>5</v>
      </c>
      <c r="B7" s="331">
        <v>3</v>
      </c>
      <c r="C7" s="332">
        <v>4</v>
      </c>
      <c r="D7" s="332">
        <v>4</v>
      </c>
      <c r="E7" s="332">
        <v>5</v>
      </c>
      <c r="F7" s="655">
        <f>SUM(F8:F14)</f>
        <v>7</v>
      </c>
      <c r="G7" s="473">
        <f>IF(F7&lt;1,0,IF(F7&lt;2,1,IF(F7&lt;3,2,IF(F7&lt;5,3,IF(F7&lt;7,4,IF(F7=7,5))))))</f>
        <v>5</v>
      </c>
      <c r="H7" s="657">
        <f>SUM(H8:H14)</f>
        <v>0</v>
      </c>
      <c r="I7" s="334">
        <f>IF(H7&lt;1,0,IF(H7&lt;2,1,IF(H7&lt;3,2,IF(H7&lt;5,3,IF(H7&lt;7,4,IF(H7=7,5))))))</f>
        <v>0</v>
      </c>
      <c r="J7" s="424">
        <f>SUM(J8:J14)</f>
        <v>0</v>
      </c>
      <c r="K7" s="423">
        <f>IF(J7&lt;1,0,IF(J7&lt;2,1,IF(J7&lt;4,2,IF(J7&lt;6,3,IF(J7&lt;8,4,IF(J7=8,5))))))</f>
        <v>0</v>
      </c>
      <c r="L7" s="425">
        <v>5</v>
      </c>
      <c r="M7" s="425">
        <v>5</v>
      </c>
      <c r="N7" s="425"/>
      <c r="O7" s="425">
        <v>4</v>
      </c>
      <c r="P7" s="472">
        <f>SUM(P8:P14)</f>
        <v>7</v>
      </c>
      <c r="Q7" s="473">
        <f t="shared" ref="Q7" si="0">IF(P7&lt;1,0,IF(P7&lt;2,1,IF(P7&lt;3,2,IF(P7&lt;5,3,IF(P7&lt;7,4,IF(P7=7,5))))))</f>
        <v>5</v>
      </c>
      <c r="R7" s="335">
        <v>7</v>
      </c>
      <c r="S7" s="334">
        <f t="shared" ref="S7" si="1">IF(R7&lt;1,0,IF(R7&lt;2,1,IF(R7&lt;3,2,IF(R7&lt;5,3,IF(R7&lt;7,4,IF(R7=7,5))))))</f>
        <v>5</v>
      </c>
      <c r="T7" s="424">
        <v>7</v>
      </c>
      <c r="U7" s="423">
        <f t="shared" ref="U7" si="2">IF(T7&lt;1,0,IF(T7&lt;2,1,IF(T7&lt;3,2,IF(T7&lt;5,3,IF(T7&lt;7,4,IF(T7=7,5))))))</f>
        <v>5</v>
      </c>
      <c r="V7" s="424">
        <v>7</v>
      </c>
      <c r="W7" s="423">
        <f t="shared" ref="W7" si="3">IF(V7&lt;1,0,IF(V7&lt;2,1,IF(V7&lt;3,2,IF(V7&lt;5,3,IF(V7&lt;7,4,IF(V7=7,5))))))</f>
        <v>5</v>
      </c>
      <c r="X7" s="424">
        <v>7</v>
      </c>
      <c r="Y7" s="423">
        <f t="shared" ref="Y7" si="4">IF(X7&lt;1,0,IF(X7&lt;2,1,IF(X7&lt;3,2,IF(X7&lt;5,3,IF(X7&lt;7,4,IF(X7=7,5))))))</f>
        <v>5</v>
      </c>
      <c r="Z7" s="472">
        <v>7</v>
      </c>
      <c r="AA7" s="473">
        <f t="shared" ref="AA7" si="5">IF(Z7&lt;1,0,IF(Z7&lt;2,1,IF(Z7&lt;3,2,IF(Z7&lt;5,3,IF(Z7&lt;7,4,IF(Z7=7,5))))))</f>
        <v>5</v>
      </c>
      <c r="AB7" s="335">
        <v>3</v>
      </c>
      <c r="AC7" s="334">
        <v>3</v>
      </c>
      <c r="AD7" s="424">
        <v>7</v>
      </c>
      <c r="AE7" s="423">
        <f t="shared" ref="AE7" si="6">IF(AD7&lt;1,0,IF(AD7&lt;2,1,IF(AD7&lt;3,2,IF(AD7&lt;5,3,IF(AD7&lt;7,4,IF(AD7=7,5))))))</f>
        <v>5</v>
      </c>
      <c r="AF7" s="424">
        <v>7</v>
      </c>
      <c r="AG7" s="423">
        <f t="shared" ref="AG7" si="7">IF(AF7&lt;1,0,IF(AF7&lt;2,1,IF(AF7&lt;3,2,IF(AF7&lt;5,3,IF(AF7&lt;7,4,IF(AF7=7,5))))))</f>
        <v>5</v>
      </c>
      <c r="AH7" s="424">
        <v>7</v>
      </c>
      <c r="AI7" s="423">
        <f t="shared" ref="AI7" si="8">IF(AH7&lt;1,0,IF(AH7&lt;2,1,IF(AH7&lt;3,2,IF(AH7&lt;5,3,IF(AH7&lt;7,4,IF(AH7=7,5))))))</f>
        <v>5</v>
      </c>
      <c r="AJ7" s="472">
        <f>SUM(AJ8:AJ14)</f>
        <v>7</v>
      </c>
      <c r="AK7" s="473">
        <f t="shared" ref="AK7" si="9">IF(AJ7&lt;1,0,IF(AJ7&lt;2,1,IF(AJ7&lt;3,2,IF(AJ7&lt;5,3,IF(AJ7&lt;7,4,IF(AJ7=7,5))))))</f>
        <v>5</v>
      </c>
      <c r="AL7" s="335">
        <v>4</v>
      </c>
      <c r="AM7" s="423">
        <f t="shared" ref="AM7" si="10">IF(AL7&lt;1,0,IF(AL7&lt;2,1,IF(AL7&lt;3,2,IF(AL7&lt;5,3,IF(AL7&lt;7,4,IF(AL7=7,5))))))</f>
        <v>3</v>
      </c>
      <c r="AN7" s="424">
        <v>7</v>
      </c>
      <c r="AO7" s="423">
        <f>IF(AN7&lt;1,0,IF(AN7&lt;2,1,IF(AN7&lt;4,2,IF(AN7&lt;6,3,IF(AN7&lt;8,4,IF(AN7=8,5))))))</f>
        <v>4</v>
      </c>
      <c r="AP7" s="472">
        <f>SUM(AP8:AP14)</f>
        <v>0</v>
      </c>
      <c r="AQ7" s="473">
        <f t="shared" ref="AQ7" si="11">IF(AP7&lt;1,0,IF(AP7&lt;2,1,IF(AP7&lt;3,2,IF(AP7&lt;5,3,IF(AP7&lt;7,4,IF(AP7=7,5))))))</f>
        <v>0</v>
      </c>
      <c r="AR7" s="335">
        <v>1</v>
      </c>
      <c r="AS7" s="622">
        <f t="shared" ref="AS7" si="12">IF(AR7&lt;1,0,IF(AR7&lt;2,1,IF(AR7&lt;3,2,IF(AR7&lt;5,3,IF(AR7&lt;7,4,IF(AR7=7,5))))))</f>
        <v>1</v>
      </c>
      <c r="AT7" s="498"/>
    </row>
    <row r="8" spans="1:46" ht="171" customHeight="1">
      <c r="A8" s="408" t="s">
        <v>523</v>
      </c>
      <c r="B8" s="331"/>
      <c r="C8" s="332"/>
      <c r="D8" s="332"/>
      <c r="E8" s="332"/>
      <c r="F8" s="472">
        <v>1</v>
      </c>
      <c r="G8" s="474"/>
      <c r="H8" s="335"/>
      <c r="I8" s="336"/>
      <c r="J8" s="422"/>
      <c r="K8" s="426"/>
      <c r="L8" s="422"/>
      <c r="M8" s="422"/>
      <c r="N8" s="422"/>
      <c r="O8" s="422"/>
      <c r="P8" s="472">
        <v>1</v>
      </c>
      <c r="Q8" s="474"/>
      <c r="R8" s="335">
        <v>1</v>
      </c>
      <c r="S8" s="336"/>
      <c r="T8" s="426"/>
      <c r="U8" s="426"/>
      <c r="V8" s="422"/>
      <c r="W8" s="422"/>
      <c r="X8" s="422"/>
      <c r="Y8" s="422"/>
      <c r="Z8" s="472"/>
      <c r="AA8" s="474"/>
      <c r="AB8" s="335"/>
      <c r="AC8" s="336"/>
      <c r="AD8" s="422"/>
      <c r="AE8" s="426"/>
      <c r="AF8" s="422"/>
      <c r="AG8" s="422"/>
      <c r="AH8" s="422"/>
      <c r="AI8" s="422"/>
      <c r="AJ8" s="472">
        <v>1</v>
      </c>
      <c r="AK8" s="474"/>
      <c r="AL8" s="335">
        <v>1</v>
      </c>
      <c r="AM8" s="334"/>
      <c r="AN8" s="423"/>
      <c r="AO8" s="423"/>
      <c r="AP8" s="472"/>
      <c r="AQ8" s="474"/>
      <c r="AR8" s="335"/>
      <c r="AS8" s="622"/>
      <c r="AT8" s="498"/>
    </row>
    <row r="9" spans="1:46" ht="48">
      <c r="A9" s="408" t="s">
        <v>524</v>
      </c>
      <c r="B9" s="331"/>
      <c r="C9" s="332"/>
      <c r="D9" s="332"/>
      <c r="E9" s="332"/>
      <c r="F9" s="472">
        <v>1</v>
      </c>
      <c r="G9" s="474"/>
      <c r="H9" s="335"/>
      <c r="I9" s="336"/>
      <c r="J9" s="422"/>
      <c r="K9" s="426"/>
      <c r="L9" s="422"/>
      <c r="M9" s="422"/>
      <c r="N9" s="422"/>
      <c r="O9" s="422"/>
      <c r="P9" s="472">
        <v>1</v>
      </c>
      <c r="Q9" s="474"/>
      <c r="R9" s="335">
        <v>1</v>
      </c>
      <c r="S9" s="336"/>
      <c r="T9" s="426"/>
      <c r="U9" s="426"/>
      <c r="V9" s="422"/>
      <c r="W9" s="422"/>
      <c r="X9" s="422"/>
      <c r="Y9" s="422"/>
      <c r="Z9" s="472"/>
      <c r="AA9" s="474"/>
      <c r="AB9" s="335"/>
      <c r="AC9" s="336"/>
      <c r="AD9" s="422"/>
      <c r="AE9" s="426"/>
      <c r="AF9" s="422"/>
      <c r="AG9" s="422"/>
      <c r="AH9" s="422"/>
      <c r="AI9" s="422"/>
      <c r="AJ9" s="472">
        <v>1</v>
      </c>
      <c r="AK9" s="474"/>
      <c r="AL9" s="335">
        <v>1</v>
      </c>
      <c r="AM9" s="334"/>
      <c r="AN9" s="423"/>
      <c r="AO9" s="423"/>
      <c r="AP9" s="472"/>
      <c r="AQ9" s="474"/>
      <c r="AR9" s="335"/>
      <c r="AS9" s="622"/>
      <c r="AT9" s="498"/>
    </row>
    <row r="10" spans="1:46" ht="72">
      <c r="A10" s="408" t="s">
        <v>525</v>
      </c>
      <c r="B10" s="331"/>
      <c r="C10" s="332"/>
      <c r="D10" s="332"/>
      <c r="E10" s="332"/>
      <c r="F10" s="472">
        <v>1</v>
      </c>
      <c r="G10" s="474"/>
      <c r="H10" s="335"/>
      <c r="I10" s="336"/>
      <c r="J10" s="422"/>
      <c r="K10" s="426"/>
      <c r="L10" s="422"/>
      <c r="M10" s="422"/>
      <c r="N10" s="422"/>
      <c r="O10" s="422"/>
      <c r="P10" s="472">
        <v>1</v>
      </c>
      <c r="Q10" s="474"/>
      <c r="R10" s="335">
        <v>1</v>
      </c>
      <c r="S10" s="336"/>
      <c r="T10" s="426"/>
      <c r="U10" s="426"/>
      <c r="V10" s="422"/>
      <c r="W10" s="422"/>
      <c r="X10" s="422"/>
      <c r="Y10" s="422"/>
      <c r="Z10" s="472"/>
      <c r="AA10" s="474"/>
      <c r="AB10" s="335"/>
      <c r="AC10" s="336"/>
      <c r="AD10" s="422"/>
      <c r="AE10" s="426"/>
      <c r="AF10" s="422"/>
      <c r="AG10" s="422"/>
      <c r="AH10" s="422"/>
      <c r="AI10" s="422"/>
      <c r="AJ10" s="472">
        <v>1</v>
      </c>
      <c r="AK10" s="474"/>
      <c r="AL10" s="335">
        <v>1</v>
      </c>
      <c r="AM10" s="334"/>
      <c r="AN10" s="423"/>
      <c r="AO10" s="423"/>
      <c r="AP10" s="472"/>
      <c r="AQ10" s="474"/>
      <c r="AR10" s="335"/>
      <c r="AS10" s="622"/>
      <c r="AT10" s="498"/>
    </row>
    <row r="11" spans="1:46" ht="48">
      <c r="A11" s="408" t="s">
        <v>526</v>
      </c>
      <c r="B11" s="331"/>
      <c r="C11" s="332"/>
      <c r="D11" s="332"/>
      <c r="E11" s="332"/>
      <c r="F11" s="472">
        <v>1</v>
      </c>
      <c r="G11" s="474"/>
      <c r="H11" s="335"/>
      <c r="I11" s="336"/>
      <c r="J11" s="422"/>
      <c r="K11" s="426"/>
      <c r="L11" s="422"/>
      <c r="M11" s="422"/>
      <c r="N11" s="422"/>
      <c r="O11" s="422"/>
      <c r="P11" s="472">
        <v>1</v>
      </c>
      <c r="Q11" s="474"/>
      <c r="R11" s="335">
        <v>1</v>
      </c>
      <c r="S11" s="336"/>
      <c r="T11" s="426"/>
      <c r="U11" s="426"/>
      <c r="V11" s="422"/>
      <c r="W11" s="422"/>
      <c r="X11" s="422"/>
      <c r="Y11" s="422"/>
      <c r="Z11" s="472"/>
      <c r="AA11" s="474"/>
      <c r="AB11" s="335"/>
      <c r="AC11" s="336"/>
      <c r="AD11" s="422"/>
      <c r="AE11" s="426"/>
      <c r="AF11" s="422"/>
      <c r="AG11" s="422"/>
      <c r="AH11" s="422"/>
      <c r="AI11" s="422"/>
      <c r="AJ11" s="472">
        <v>1</v>
      </c>
      <c r="AK11" s="474"/>
      <c r="AL11" s="335">
        <v>1</v>
      </c>
      <c r="AM11" s="334"/>
      <c r="AN11" s="423"/>
      <c r="AO11" s="423"/>
      <c r="AP11" s="472"/>
      <c r="AQ11" s="474"/>
      <c r="AR11" s="335"/>
      <c r="AS11" s="622"/>
      <c r="AT11" s="498"/>
    </row>
    <row r="12" spans="1:46" ht="72">
      <c r="A12" s="408" t="s">
        <v>608</v>
      </c>
      <c r="B12" s="331"/>
      <c r="C12" s="332"/>
      <c r="D12" s="332"/>
      <c r="E12" s="332"/>
      <c r="F12" s="472">
        <v>1</v>
      </c>
      <c r="G12" s="474"/>
      <c r="H12" s="335"/>
      <c r="I12" s="336"/>
      <c r="J12" s="422"/>
      <c r="K12" s="426"/>
      <c r="L12" s="422"/>
      <c r="M12" s="422"/>
      <c r="N12" s="422"/>
      <c r="O12" s="422"/>
      <c r="P12" s="472">
        <v>1</v>
      </c>
      <c r="Q12" s="474"/>
      <c r="R12" s="335">
        <v>1</v>
      </c>
      <c r="S12" s="336"/>
      <c r="T12" s="426"/>
      <c r="U12" s="426"/>
      <c r="V12" s="422"/>
      <c r="W12" s="422"/>
      <c r="X12" s="422"/>
      <c r="Y12" s="422"/>
      <c r="Z12" s="472"/>
      <c r="AA12" s="474"/>
      <c r="AB12" s="335"/>
      <c r="AC12" s="336"/>
      <c r="AD12" s="422"/>
      <c r="AE12" s="426"/>
      <c r="AF12" s="422"/>
      <c r="AG12" s="422"/>
      <c r="AH12" s="422"/>
      <c r="AI12" s="422"/>
      <c r="AJ12" s="472">
        <v>1</v>
      </c>
      <c r="AK12" s="474"/>
      <c r="AL12" s="335">
        <v>1</v>
      </c>
      <c r="AM12" s="334"/>
      <c r="AN12" s="423"/>
      <c r="AO12" s="423"/>
      <c r="AP12" s="472"/>
      <c r="AQ12" s="474"/>
      <c r="AR12" s="335"/>
      <c r="AS12" s="622"/>
      <c r="AT12" s="498"/>
    </row>
    <row r="13" spans="1:46" ht="72">
      <c r="A13" s="408" t="s">
        <v>527</v>
      </c>
      <c r="B13" s="331"/>
      <c r="C13" s="332"/>
      <c r="D13" s="332"/>
      <c r="E13" s="332"/>
      <c r="F13" s="472">
        <v>1</v>
      </c>
      <c r="G13" s="474"/>
      <c r="H13" s="335"/>
      <c r="I13" s="336"/>
      <c r="J13" s="422"/>
      <c r="K13" s="426"/>
      <c r="L13" s="422"/>
      <c r="M13" s="422"/>
      <c r="N13" s="422"/>
      <c r="O13" s="422"/>
      <c r="P13" s="472">
        <v>1</v>
      </c>
      <c r="Q13" s="474"/>
      <c r="R13" s="335">
        <v>1</v>
      </c>
      <c r="S13" s="336"/>
      <c r="T13" s="426"/>
      <c r="U13" s="426"/>
      <c r="V13" s="422"/>
      <c r="W13" s="422"/>
      <c r="X13" s="422"/>
      <c r="Y13" s="422"/>
      <c r="Z13" s="472"/>
      <c r="AA13" s="474"/>
      <c r="AB13" s="335"/>
      <c r="AC13" s="336"/>
      <c r="AD13" s="422"/>
      <c r="AE13" s="426"/>
      <c r="AF13" s="422"/>
      <c r="AG13" s="422"/>
      <c r="AH13" s="422"/>
      <c r="AI13" s="422"/>
      <c r="AJ13" s="472">
        <v>1</v>
      </c>
      <c r="AK13" s="474"/>
      <c r="AL13" s="335"/>
      <c r="AM13" s="334"/>
      <c r="AN13" s="423"/>
      <c r="AO13" s="423"/>
      <c r="AP13" s="472"/>
      <c r="AQ13" s="474"/>
      <c r="AR13" s="335"/>
      <c r="AS13" s="622"/>
      <c r="AT13" s="498"/>
    </row>
    <row r="14" spans="1:46" ht="72">
      <c r="A14" s="408" t="s">
        <v>528</v>
      </c>
      <c r="B14" s="331"/>
      <c r="C14" s="332"/>
      <c r="D14" s="332"/>
      <c r="E14" s="332"/>
      <c r="F14" s="472">
        <v>1</v>
      </c>
      <c r="G14" s="474"/>
      <c r="H14" s="335"/>
      <c r="I14" s="336"/>
      <c r="J14" s="422"/>
      <c r="K14" s="426"/>
      <c r="L14" s="422"/>
      <c r="M14" s="422"/>
      <c r="N14" s="422"/>
      <c r="O14" s="422"/>
      <c r="P14" s="472">
        <v>1</v>
      </c>
      <c r="Q14" s="474"/>
      <c r="R14" s="335"/>
      <c r="S14" s="336"/>
      <c r="T14" s="426"/>
      <c r="U14" s="426"/>
      <c r="V14" s="422"/>
      <c r="W14" s="422"/>
      <c r="X14" s="422"/>
      <c r="Y14" s="422"/>
      <c r="Z14" s="472"/>
      <c r="AA14" s="474"/>
      <c r="AB14" s="335"/>
      <c r="AC14" s="336"/>
      <c r="AD14" s="422"/>
      <c r="AE14" s="426"/>
      <c r="AF14" s="422"/>
      <c r="AG14" s="422"/>
      <c r="AH14" s="422"/>
      <c r="AI14" s="422"/>
      <c r="AJ14" s="472">
        <v>1</v>
      </c>
      <c r="AK14" s="474"/>
      <c r="AL14" s="335"/>
      <c r="AM14" s="334"/>
      <c r="AN14" s="423"/>
      <c r="AO14" s="423"/>
      <c r="AP14" s="472"/>
      <c r="AQ14" s="474"/>
      <c r="AR14" s="335"/>
      <c r="AS14" s="622"/>
      <c r="AT14" s="498"/>
    </row>
    <row r="15" spans="1:46" ht="23.45" customHeight="1">
      <c r="A15" s="408" t="s">
        <v>748</v>
      </c>
      <c r="B15" s="337" t="s">
        <v>12</v>
      </c>
      <c r="C15" s="332">
        <v>5</v>
      </c>
      <c r="D15" s="332">
        <v>5</v>
      </c>
      <c r="E15" s="332">
        <v>5</v>
      </c>
      <c r="F15" s="655">
        <f>SUM(F16:F22)</f>
        <v>6</v>
      </c>
      <c r="G15" s="473">
        <f>IF(F15&lt;1,0,IF(F15&lt;2,1,IF(F15&lt;3,2,IF(F15&lt;5,3,IF(F15&lt;7,4,IF(F15=7,5))))))</f>
        <v>4</v>
      </c>
      <c r="H15" s="335"/>
      <c r="I15" s="334">
        <f>IF(H15&lt;1,0,IF(H15&lt;2,1,IF(H15&lt;3,2,IF(H15&lt;5,3,IF(H15&lt;7,4,IF(H15=7,5))))))</f>
        <v>0</v>
      </c>
      <c r="J15" s="424">
        <v>4</v>
      </c>
      <c r="K15" s="423">
        <f t="shared" ref="K15" si="13">IF(J15&lt;1,0,IF(J15&lt;2,1,IF(J15&lt;3,2,IF(J15&lt;5,3,IF(J15&lt;7,4,IF(J15=7,5))))))</f>
        <v>3</v>
      </c>
      <c r="L15" s="424">
        <v>4</v>
      </c>
      <c r="M15" s="423">
        <f t="shared" ref="M15" si="14">IF(L15&lt;1,0,IF(L15&lt;2,1,IF(L15&lt;3,2,IF(L15&lt;5,3,IF(L15&lt;7,4,IF(L15=7,5))))))</f>
        <v>3</v>
      </c>
      <c r="N15" s="424">
        <v>4</v>
      </c>
      <c r="O15" s="423">
        <f t="shared" ref="O15" si="15">IF(N15&lt;1,0,IF(N15&lt;2,1,IF(N15&lt;3,2,IF(N15&lt;5,3,IF(N15&lt;7,4,IF(N15=7,5))))))</f>
        <v>3</v>
      </c>
      <c r="P15" s="472">
        <f>SUM(P16:P22)</f>
        <v>6</v>
      </c>
      <c r="Q15" s="473">
        <f t="shared" ref="Q15" si="16">IF(P15&lt;1,0,IF(P15&lt;2,1,IF(P15&lt;3,2,IF(P15&lt;5,3,IF(P15&lt;7,4,IF(P15=7,5))))))</f>
        <v>4</v>
      </c>
      <c r="R15" s="335">
        <f>SUM(R16:R22)</f>
        <v>3</v>
      </c>
      <c r="S15" s="334">
        <f t="shared" ref="S15" si="17">IF(R15&lt;1,0,IF(R15&lt;2,1,IF(R15&lt;3,2,IF(R15&lt;5,3,IF(R15&lt;7,4,IF(R15=7,5))))))</f>
        <v>3</v>
      </c>
      <c r="T15" s="424">
        <v>4</v>
      </c>
      <c r="U15" s="423">
        <f t="shared" ref="U15" si="18">IF(T15&lt;1,0,IF(T15&lt;2,1,IF(T15&lt;3,2,IF(T15&lt;5,3,IF(T15&lt;7,4,IF(T15=7,5))))))</f>
        <v>3</v>
      </c>
      <c r="V15" s="424">
        <v>4</v>
      </c>
      <c r="W15" s="423">
        <f t="shared" ref="W15" si="19">IF(V15&lt;1,0,IF(V15&lt;2,1,IF(V15&lt;3,2,IF(V15&lt;5,3,IF(V15&lt;7,4,IF(V15=7,5))))))</f>
        <v>3</v>
      </c>
      <c r="X15" s="424">
        <v>4</v>
      </c>
      <c r="Y15" s="423">
        <f t="shared" ref="Y15" si="20">IF(X15&lt;1,0,IF(X15&lt;2,1,IF(X15&lt;3,2,IF(X15&lt;5,3,IF(X15&lt;7,4,IF(X15=7,5))))))</f>
        <v>3</v>
      </c>
      <c r="Z15" s="472">
        <v>7</v>
      </c>
      <c r="AA15" s="473">
        <f t="shared" ref="AA15" si="21">IF(Z15&lt;1,0,IF(Z15&lt;2,1,IF(Z15&lt;3,2,IF(Z15&lt;5,3,IF(Z15&lt;7,4,IF(Z15=7,5))))))</f>
        <v>5</v>
      </c>
      <c r="AB15" s="335">
        <v>5</v>
      </c>
      <c r="AC15" s="334">
        <f t="shared" ref="AC15" si="22">IF(AB15&lt;1,0,IF(AB15&lt;2,1,IF(AB15&lt;3,2,IF(AB15&lt;5,3,IF(AB15&lt;7,4,IF(AB15=7,5))))))</f>
        <v>4</v>
      </c>
      <c r="AD15" s="424">
        <v>4</v>
      </c>
      <c r="AE15" s="423">
        <f t="shared" ref="AE15" si="23">IF(AD15&lt;1,0,IF(AD15&lt;2,1,IF(AD15&lt;3,2,IF(AD15&lt;5,3,IF(AD15&lt;7,4,IF(AD15=7,5))))))</f>
        <v>3</v>
      </c>
      <c r="AF15" s="424">
        <v>4</v>
      </c>
      <c r="AG15" s="423">
        <f t="shared" ref="AG15" si="24">IF(AF15&lt;1,0,IF(AF15&lt;2,1,IF(AF15&lt;3,2,IF(AF15&lt;5,3,IF(AF15&lt;7,4,IF(AF15=7,5))))))</f>
        <v>3</v>
      </c>
      <c r="AH15" s="424">
        <v>4</v>
      </c>
      <c r="AI15" s="423">
        <f t="shared" ref="AI15" si="25">IF(AH15&lt;1,0,IF(AH15&lt;2,1,IF(AH15&lt;3,2,IF(AH15&lt;5,3,IF(AH15&lt;7,4,IF(AH15=7,5))))))</f>
        <v>3</v>
      </c>
      <c r="AJ15" s="472">
        <f>SUM(AJ16:AJ22)</f>
        <v>7</v>
      </c>
      <c r="AK15" s="473">
        <f t="shared" ref="AK15" si="26">IF(AJ15&lt;1,0,IF(AJ15&lt;2,1,IF(AJ15&lt;3,2,IF(AJ15&lt;5,3,IF(AJ15&lt;7,4,IF(AJ15=7,5))))))</f>
        <v>5</v>
      </c>
      <c r="AL15" s="335">
        <f>SUM(AL16:AL22)</f>
        <v>2</v>
      </c>
      <c r="AM15" s="622">
        <f t="shared" ref="AM15" si="27">IF(AL15&lt;1,0,IF(AL15&lt;2,1,IF(AL15&lt;3,2,IF(AL15&lt;5,3,IF(AL15&lt;7,4,IF(AL15=7,5))))))</f>
        <v>2</v>
      </c>
      <c r="AN15" s="424">
        <v>7</v>
      </c>
      <c r="AO15" s="423">
        <f>IF(AN15&lt;1,0,IF(AN15&lt;2,1,IF(AN15&lt;3,2,IF(AN15&lt;5,3,IF(AN15&lt;7,4,IF(AN15=7,5))))))</f>
        <v>5</v>
      </c>
      <c r="AP15" s="472">
        <f>SUM(AP16:AP22)</f>
        <v>0</v>
      </c>
      <c r="AQ15" s="473">
        <f t="shared" ref="AQ15" si="28">IF(AP15&lt;1,0,IF(AP15&lt;2,1,IF(AP15&lt;3,2,IF(AP15&lt;5,3,IF(AP15&lt;7,4,IF(AP15=7,5))))))</f>
        <v>0</v>
      </c>
      <c r="AR15" s="335">
        <v>2</v>
      </c>
      <c r="AS15" s="622">
        <f t="shared" ref="AS15" si="29">IF(AR15&lt;1,0,IF(AR15&lt;2,1,IF(AR15&lt;3,2,IF(AR15&lt;5,3,IF(AR15&lt;7,4,IF(AR15=7,5))))))</f>
        <v>2</v>
      </c>
      <c r="AT15" s="498"/>
    </row>
    <row r="16" spans="1:46" ht="48">
      <c r="A16" s="408" t="s">
        <v>610</v>
      </c>
      <c r="B16" s="337"/>
      <c r="C16" s="332"/>
      <c r="D16" s="332"/>
      <c r="E16" s="332"/>
      <c r="F16" s="472">
        <v>1</v>
      </c>
      <c r="G16" s="474"/>
      <c r="H16" s="335"/>
      <c r="I16" s="336"/>
      <c r="J16" s="422"/>
      <c r="K16" s="426"/>
      <c r="L16" s="422"/>
      <c r="M16" s="422"/>
      <c r="N16" s="422"/>
      <c r="O16" s="422"/>
      <c r="P16" s="472">
        <v>1</v>
      </c>
      <c r="Q16" s="474"/>
      <c r="R16" s="335">
        <v>1</v>
      </c>
      <c r="S16" s="336"/>
      <c r="T16" s="426"/>
      <c r="U16" s="426"/>
      <c r="V16" s="422"/>
      <c r="W16" s="422"/>
      <c r="X16" s="422"/>
      <c r="Y16" s="422"/>
      <c r="Z16" s="472"/>
      <c r="AA16" s="474"/>
      <c r="AB16" s="335"/>
      <c r="AC16" s="336"/>
      <c r="AD16" s="422"/>
      <c r="AE16" s="426"/>
      <c r="AF16" s="422"/>
      <c r="AG16" s="422"/>
      <c r="AH16" s="422"/>
      <c r="AI16" s="422"/>
      <c r="AJ16" s="472">
        <v>1</v>
      </c>
      <c r="AK16" s="474"/>
      <c r="AL16" s="335">
        <v>1</v>
      </c>
      <c r="AM16" s="336"/>
      <c r="AN16" s="423"/>
      <c r="AO16" s="423"/>
      <c r="AP16" s="472"/>
      <c r="AQ16" s="474"/>
      <c r="AR16" s="335"/>
      <c r="AS16" s="623"/>
      <c r="AT16" s="498"/>
    </row>
    <row r="17" spans="1:46" ht="96">
      <c r="A17" s="408" t="s">
        <v>529</v>
      </c>
      <c r="B17" s="337"/>
      <c r="C17" s="332"/>
      <c r="D17" s="332"/>
      <c r="E17" s="332"/>
      <c r="F17" s="472">
        <v>1</v>
      </c>
      <c r="G17" s="474"/>
      <c r="H17" s="335"/>
      <c r="I17" s="336"/>
      <c r="J17" s="422"/>
      <c r="K17" s="426"/>
      <c r="L17" s="422"/>
      <c r="M17" s="422"/>
      <c r="N17" s="422"/>
      <c r="O17" s="422"/>
      <c r="P17" s="472">
        <v>1</v>
      </c>
      <c r="Q17" s="474"/>
      <c r="R17" s="335">
        <v>1</v>
      </c>
      <c r="S17" s="336"/>
      <c r="T17" s="426"/>
      <c r="U17" s="426"/>
      <c r="V17" s="422"/>
      <c r="W17" s="422"/>
      <c r="X17" s="422"/>
      <c r="Y17" s="422"/>
      <c r="Z17" s="472"/>
      <c r="AA17" s="474"/>
      <c r="AB17" s="335"/>
      <c r="AC17" s="336"/>
      <c r="AD17" s="422"/>
      <c r="AE17" s="426"/>
      <c r="AF17" s="422"/>
      <c r="AG17" s="422"/>
      <c r="AH17" s="422"/>
      <c r="AI17" s="422"/>
      <c r="AJ17" s="472">
        <v>1</v>
      </c>
      <c r="AK17" s="474"/>
      <c r="AL17" s="335">
        <v>1</v>
      </c>
      <c r="AM17" s="336"/>
      <c r="AN17" s="423"/>
      <c r="AO17" s="423"/>
      <c r="AP17" s="472"/>
      <c r="AQ17" s="474"/>
      <c r="AR17" s="335"/>
      <c r="AS17" s="623"/>
      <c r="AT17" s="498"/>
    </row>
    <row r="18" spans="1:46" ht="104.25" customHeight="1">
      <c r="A18" s="408" t="s">
        <v>530</v>
      </c>
      <c r="B18" s="337"/>
      <c r="C18" s="332"/>
      <c r="D18" s="332"/>
      <c r="E18" s="332"/>
      <c r="F18" s="472">
        <v>1</v>
      </c>
      <c r="G18" s="474"/>
      <c r="H18" s="335"/>
      <c r="I18" s="336"/>
      <c r="J18" s="422"/>
      <c r="K18" s="426"/>
      <c r="L18" s="422"/>
      <c r="M18" s="422"/>
      <c r="N18" s="422"/>
      <c r="O18" s="422"/>
      <c r="P18" s="472">
        <v>1</v>
      </c>
      <c r="Q18" s="474"/>
      <c r="R18" s="335">
        <v>1</v>
      </c>
      <c r="S18" s="336"/>
      <c r="T18" s="426"/>
      <c r="U18" s="426"/>
      <c r="V18" s="422"/>
      <c r="W18" s="422"/>
      <c r="X18" s="422"/>
      <c r="Y18" s="422"/>
      <c r="Z18" s="472"/>
      <c r="AA18" s="474"/>
      <c r="AB18" s="335"/>
      <c r="AC18" s="336"/>
      <c r="AD18" s="422"/>
      <c r="AE18" s="426"/>
      <c r="AF18" s="422"/>
      <c r="AG18" s="422"/>
      <c r="AH18" s="422"/>
      <c r="AI18" s="422"/>
      <c r="AJ18" s="472">
        <v>1</v>
      </c>
      <c r="AK18" s="474"/>
      <c r="AL18" s="335"/>
      <c r="AM18" s="336"/>
      <c r="AN18" s="423"/>
      <c r="AO18" s="423"/>
      <c r="AP18" s="472"/>
      <c r="AQ18" s="474"/>
      <c r="AR18" s="335"/>
      <c r="AS18" s="623"/>
      <c r="AT18" s="498"/>
    </row>
    <row r="19" spans="1:46" ht="81" customHeight="1">
      <c r="A19" s="408" t="s">
        <v>531</v>
      </c>
      <c r="B19" s="337"/>
      <c r="C19" s="332"/>
      <c r="D19" s="332"/>
      <c r="E19" s="332"/>
      <c r="F19" s="472">
        <v>1</v>
      </c>
      <c r="G19" s="474"/>
      <c r="H19" s="335"/>
      <c r="I19" s="336"/>
      <c r="J19" s="422"/>
      <c r="K19" s="426"/>
      <c r="L19" s="422"/>
      <c r="M19" s="422"/>
      <c r="N19" s="422"/>
      <c r="O19" s="422"/>
      <c r="P19" s="472">
        <v>1</v>
      </c>
      <c r="Q19" s="474"/>
      <c r="R19" s="335"/>
      <c r="S19" s="336"/>
      <c r="T19" s="426"/>
      <c r="U19" s="426"/>
      <c r="V19" s="422"/>
      <c r="W19" s="422"/>
      <c r="X19" s="422"/>
      <c r="Y19" s="422"/>
      <c r="Z19" s="472"/>
      <c r="AA19" s="474"/>
      <c r="AB19" s="335"/>
      <c r="AC19" s="336"/>
      <c r="AD19" s="422"/>
      <c r="AE19" s="426"/>
      <c r="AF19" s="422"/>
      <c r="AG19" s="422"/>
      <c r="AH19" s="422"/>
      <c r="AI19" s="422"/>
      <c r="AJ19" s="472">
        <v>1</v>
      </c>
      <c r="AK19" s="474"/>
      <c r="AL19" s="335"/>
      <c r="AM19" s="336"/>
      <c r="AN19" s="423"/>
      <c r="AO19" s="423"/>
      <c r="AP19" s="472"/>
      <c r="AQ19" s="474"/>
      <c r="AR19" s="335"/>
      <c r="AS19" s="623"/>
      <c r="AT19" s="498"/>
    </row>
    <row r="20" spans="1:46" ht="72">
      <c r="A20" s="408" t="s">
        <v>611</v>
      </c>
      <c r="B20" s="337"/>
      <c r="C20" s="332"/>
      <c r="D20" s="332"/>
      <c r="E20" s="332"/>
      <c r="F20" s="472"/>
      <c r="G20" s="474"/>
      <c r="H20" s="335"/>
      <c r="I20" s="336"/>
      <c r="J20" s="422"/>
      <c r="K20" s="426"/>
      <c r="L20" s="422"/>
      <c r="M20" s="422"/>
      <c r="N20" s="422"/>
      <c r="O20" s="422"/>
      <c r="P20" s="472">
        <v>1</v>
      </c>
      <c r="Q20" s="474"/>
      <c r="R20" s="335"/>
      <c r="S20" s="336"/>
      <c r="T20" s="426"/>
      <c r="U20" s="426"/>
      <c r="V20" s="422"/>
      <c r="W20" s="422"/>
      <c r="X20" s="422"/>
      <c r="Y20" s="422"/>
      <c r="Z20" s="472"/>
      <c r="AA20" s="474"/>
      <c r="AB20" s="335"/>
      <c r="AC20" s="336"/>
      <c r="AD20" s="422"/>
      <c r="AE20" s="426"/>
      <c r="AF20" s="422"/>
      <c r="AG20" s="422"/>
      <c r="AH20" s="422"/>
      <c r="AI20" s="422"/>
      <c r="AJ20" s="472">
        <v>1</v>
      </c>
      <c r="AK20" s="474"/>
      <c r="AL20" s="335"/>
      <c r="AM20" s="336"/>
      <c r="AN20" s="423"/>
      <c r="AO20" s="423"/>
      <c r="AP20" s="472"/>
      <c r="AQ20" s="474"/>
      <c r="AR20" s="335"/>
      <c r="AS20" s="623"/>
      <c r="AT20" s="498"/>
    </row>
    <row r="21" spans="1:46" ht="48">
      <c r="A21" s="408" t="s">
        <v>612</v>
      </c>
      <c r="B21" s="337"/>
      <c r="C21" s="332"/>
      <c r="D21" s="332"/>
      <c r="E21" s="332"/>
      <c r="F21" s="472">
        <v>1</v>
      </c>
      <c r="G21" s="474"/>
      <c r="H21" s="335"/>
      <c r="I21" s="336"/>
      <c r="J21" s="422"/>
      <c r="K21" s="426"/>
      <c r="L21" s="422"/>
      <c r="M21" s="422"/>
      <c r="N21" s="422"/>
      <c r="O21" s="422"/>
      <c r="P21" s="472">
        <v>1</v>
      </c>
      <c r="Q21" s="474"/>
      <c r="R21" s="335"/>
      <c r="S21" s="336"/>
      <c r="T21" s="426"/>
      <c r="U21" s="426"/>
      <c r="V21" s="422"/>
      <c r="W21" s="422"/>
      <c r="X21" s="422"/>
      <c r="Y21" s="422"/>
      <c r="Z21" s="472"/>
      <c r="AA21" s="474"/>
      <c r="AB21" s="335"/>
      <c r="AC21" s="336"/>
      <c r="AD21" s="422"/>
      <c r="AE21" s="426"/>
      <c r="AF21" s="422"/>
      <c r="AG21" s="422"/>
      <c r="AH21" s="422"/>
      <c r="AI21" s="422"/>
      <c r="AJ21" s="472">
        <v>1</v>
      </c>
      <c r="AK21" s="474"/>
      <c r="AL21" s="335"/>
      <c r="AM21" s="336"/>
      <c r="AN21" s="423"/>
      <c r="AO21" s="423"/>
      <c r="AP21" s="472"/>
      <c r="AQ21" s="474"/>
      <c r="AR21" s="335"/>
      <c r="AS21" s="623"/>
      <c r="AT21" s="498"/>
    </row>
    <row r="22" spans="1:46" ht="48">
      <c r="A22" s="408" t="s">
        <v>613</v>
      </c>
      <c r="B22" s="337"/>
      <c r="C22" s="332"/>
      <c r="D22" s="332"/>
      <c r="E22" s="332"/>
      <c r="F22" s="472">
        <v>1</v>
      </c>
      <c r="G22" s="474"/>
      <c r="H22" s="335"/>
      <c r="I22" s="336"/>
      <c r="J22" s="422"/>
      <c r="K22" s="426"/>
      <c r="L22" s="422"/>
      <c r="M22" s="422"/>
      <c r="N22" s="422"/>
      <c r="O22" s="422"/>
      <c r="P22" s="472"/>
      <c r="Q22" s="474"/>
      <c r="R22" s="335"/>
      <c r="S22" s="336"/>
      <c r="T22" s="426"/>
      <c r="U22" s="426"/>
      <c r="V22" s="422"/>
      <c r="W22" s="422"/>
      <c r="X22" s="422"/>
      <c r="Y22" s="422"/>
      <c r="Z22" s="472"/>
      <c r="AA22" s="474"/>
      <c r="AB22" s="335"/>
      <c r="AC22" s="336"/>
      <c r="AD22" s="422"/>
      <c r="AE22" s="426"/>
      <c r="AF22" s="422"/>
      <c r="AG22" s="422"/>
      <c r="AH22" s="422"/>
      <c r="AI22" s="422"/>
      <c r="AJ22" s="472">
        <v>1</v>
      </c>
      <c r="AK22" s="474"/>
      <c r="AL22" s="335"/>
      <c r="AM22" s="336"/>
      <c r="AN22" s="423"/>
      <c r="AO22" s="423"/>
      <c r="AP22" s="472"/>
      <c r="AQ22" s="474"/>
      <c r="AR22" s="335"/>
      <c r="AS22" s="623"/>
      <c r="AT22" s="498"/>
    </row>
    <row r="23" spans="1:46" ht="19.149999999999999" customHeight="1">
      <c r="A23" s="408" t="s">
        <v>749</v>
      </c>
      <c r="B23" s="331">
        <v>5</v>
      </c>
      <c r="C23" s="332">
        <v>4</v>
      </c>
      <c r="D23" s="332">
        <v>3</v>
      </c>
      <c r="E23" s="332">
        <v>4</v>
      </c>
      <c r="F23" s="655">
        <f>SUM(F24:F29)</f>
        <v>1</v>
      </c>
      <c r="G23" s="473">
        <f>IF(F23&lt;1,0,IF(F23&lt;2,1,IF(F23&lt;3,2,IF(F23&lt;5,3,IF(F23&lt;6,4,IF(F23=6,5))))))</f>
        <v>1</v>
      </c>
      <c r="H23" s="657">
        <f>SUM(H24:H29)</f>
        <v>0</v>
      </c>
      <c r="I23" s="334">
        <f t="shared" ref="I23" si="30">IF(H23&lt;1,0,IF(H23&lt;2,1,IF(H23&lt;3,2,IF(H23&lt;5,3,IF(H23&lt;6,4,IF(H23=6,5))))))</f>
        <v>0</v>
      </c>
      <c r="J23" s="422">
        <f t="shared" ref="J23" si="31">SUM(J24:J29)</f>
        <v>0</v>
      </c>
      <c r="K23" s="423">
        <f t="shared" ref="K23" si="32">IF(J23&lt;1,0,IF(J23&lt;2,1,IF(J23&lt;3,2,IF(J23&lt;5,3,IF(J23&lt;6,4,IF(J23=6,5))))))</f>
        <v>0</v>
      </c>
      <c r="L23" s="422">
        <f t="shared" ref="L23" si="33">SUM(L24:L29)</f>
        <v>0</v>
      </c>
      <c r="M23" s="423">
        <f t="shared" ref="M23" si="34">IF(L23&lt;1,0,IF(L23&lt;2,1,IF(L23&lt;3,2,IF(L23&lt;5,3,IF(L23&lt;6,4,IF(L23=6,5))))))</f>
        <v>0</v>
      </c>
      <c r="N23" s="422">
        <f t="shared" ref="N23" si="35">SUM(N24:N29)</f>
        <v>0</v>
      </c>
      <c r="O23" s="423">
        <f t="shared" ref="O23" si="36">IF(N23&lt;1,0,IF(N23&lt;2,1,IF(N23&lt;3,2,IF(N23&lt;5,3,IF(N23&lt;6,4,IF(N23=6,5))))))</f>
        <v>0</v>
      </c>
      <c r="P23" s="472">
        <f t="shared" ref="P23" si="37">SUM(P24:P29)</f>
        <v>6</v>
      </c>
      <c r="Q23" s="473">
        <f t="shared" ref="Q23" si="38">IF(P23&lt;1,0,IF(P23&lt;2,1,IF(P23&lt;3,2,IF(P23&lt;5,3,IF(P23&lt;6,4,IF(P23=6,5))))))</f>
        <v>5</v>
      </c>
      <c r="R23" s="335">
        <v>5</v>
      </c>
      <c r="S23" s="334">
        <f t="shared" ref="S23" si="39">IF(R23&lt;1,0,IF(R23&lt;2,1,IF(R23&lt;3,2,IF(R23&lt;5,3,IF(R23&lt;6,4,IF(R23=6,5))))))</f>
        <v>4</v>
      </c>
      <c r="T23" s="422">
        <f t="shared" ref="T23" si="40">SUM(T24:T29)</f>
        <v>0</v>
      </c>
      <c r="U23" s="423">
        <f t="shared" ref="U23" si="41">IF(T23&lt;1,0,IF(T23&lt;2,1,IF(T23&lt;3,2,IF(T23&lt;5,3,IF(T23&lt;6,4,IF(T23=6,5))))))</f>
        <v>0</v>
      </c>
      <c r="V23" s="422">
        <f t="shared" ref="V23" si="42">SUM(V24:V29)</f>
        <v>0</v>
      </c>
      <c r="W23" s="423">
        <f t="shared" ref="W23" si="43">IF(V23&lt;1,0,IF(V23&lt;2,1,IF(V23&lt;3,2,IF(V23&lt;5,3,IF(V23&lt;6,4,IF(V23=6,5))))))</f>
        <v>0</v>
      </c>
      <c r="X23" s="422">
        <f t="shared" ref="X23" si="44">SUM(X24:X29)</f>
        <v>0</v>
      </c>
      <c r="Y23" s="423">
        <f t="shared" ref="Y23" si="45">IF(X23&lt;1,0,IF(X23&lt;2,1,IF(X23&lt;3,2,IF(X23&lt;5,3,IF(X23&lt;6,4,IF(X23=6,5))))))</f>
        <v>0</v>
      </c>
      <c r="Z23" s="472">
        <v>6</v>
      </c>
      <c r="AA23" s="473">
        <f t="shared" ref="AA23" si="46">IF(Z23&lt;1,0,IF(Z23&lt;2,1,IF(Z23&lt;3,2,IF(Z23&lt;5,3,IF(Z23&lt;6,4,IF(Z23=6,5))))))</f>
        <v>5</v>
      </c>
      <c r="AB23" s="335">
        <v>2</v>
      </c>
      <c r="AC23" s="622">
        <f t="shared" ref="AC23" si="47">IF(AB23&lt;1,0,IF(AB23&lt;2,1,IF(AB23&lt;3,2,IF(AB23&lt;5,3,IF(AB23&lt;6,4,IF(AB23=6,5))))))</f>
        <v>2</v>
      </c>
      <c r="AD23" s="422">
        <f t="shared" ref="AD23" si="48">SUM(AD24:AD29)</f>
        <v>0</v>
      </c>
      <c r="AE23" s="423">
        <f t="shared" ref="AE23" si="49">IF(AD23&lt;1,0,IF(AD23&lt;2,1,IF(AD23&lt;3,2,IF(AD23&lt;5,3,IF(AD23&lt;6,4,IF(AD23=6,5))))))</f>
        <v>0</v>
      </c>
      <c r="AF23" s="422">
        <f t="shared" ref="AF23" si="50">SUM(AF24:AF29)</f>
        <v>0</v>
      </c>
      <c r="AG23" s="423">
        <f t="shared" ref="AG23" si="51">IF(AF23&lt;1,0,IF(AF23&lt;2,1,IF(AF23&lt;3,2,IF(AF23&lt;5,3,IF(AF23&lt;6,4,IF(AF23=6,5))))))</f>
        <v>0</v>
      </c>
      <c r="AH23" s="422">
        <f t="shared" ref="AH23" si="52">SUM(AH24:AH29)</f>
        <v>0</v>
      </c>
      <c r="AI23" s="423">
        <f t="shared" ref="AI23" si="53">IF(AH23&lt;1,0,IF(AH23&lt;2,1,IF(AH23&lt;3,2,IF(AH23&lt;5,3,IF(AH23&lt;6,4,IF(AH23=6,5))))))</f>
        <v>0</v>
      </c>
      <c r="AJ23" s="472">
        <f t="shared" ref="AJ23" si="54">SUM(AJ24:AJ29)</f>
        <v>5</v>
      </c>
      <c r="AK23" s="473">
        <f t="shared" ref="AK23" si="55">IF(AJ23&lt;1,0,IF(AJ23&lt;2,1,IF(AJ23&lt;3,2,IF(AJ23&lt;5,3,IF(AJ23&lt;6,4,IF(AJ23=6,5))))))</f>
        <v>4</v>
      </c>
      <c r="AL23" s="335">
        <v>4</v>
      </c>
      <c r="AM23" s="423">
        <f t="shared" ref="AM23" si="56">IF(AL23&lt;1,0,IF(AL23&lt;2,1,IF(AL23&lt;3,2,IF(AL23&lt;5,3,IF(AL23&lt;6,4,IF(AL23=6,5))))))</f>
        <v>3</v>
      </c>
      <c r="AN23" s="424">
        <v>6</v>
      </c>
      <c r="AO23" s="427">
        <f>IF(AN23&lt;1,0,IF(AN23&lt;2,1,IF(AN23&lt;4,2,IF(AN23&lt;6,3,IF(AN23=6,4,IF(AN23=7,5,))))))</f>
        <v>4</v>
      </c>
      <c r="AP23" s="472">
        <f t="shared" ref="AP23" si="57">SUM(AP24:AP29)</f>
        <v>0</v>
      </c>
      <c r="AQ23" s="473">
        <f t="shared" ref="AQ23" si="58">IF(AP23&lt;1,0,IF(AP23&lt;2,1,IF(AP23&lt;3,2,IF(AP23&lt;5,3,IF(AP23&lt;6,4,IF(AP23=6,5))))))</f>
        <v>0</v>
      </c>
      <c r="AR23" s="335">
        <v>2</v>
      </c>
      <c r="AS23" s="622">
        <f t="shared" ref="AS23" si="59">IF(AR23&lt;1,0,IF(AR23&lt;2,1,IF(AR23&lt;3,2,IF(AR23&lt;5,3,IF(AR23&lt;6,4,IF(AR23=6,5))))))</f>
        <v>2</v>
      </c>
      <c r="AT23" s="498"/>
    </row>
    <row r="24" spans="1:46" ht="48">
      <c r="A24" s="408" t="s">
        <v>610</v>
      </c>
      <c r="B24" s="331"/>
      <c r="C24" s="332"/>
      <c r="D24" s="332"/>
      <c r="E24" s="332"/>
      <c r="F24" s="472">
        <v>1</v>
      </c>
      <c r="G24" s="475"/>
      <c r="H24" s="335"/>
      <c r="I24" s="339"/>
      <c r="J24" s="422"/>
      <c r="K24" s="428"/>
      <c r="L24" s="422"/>
      <c r="M24" s="422"/>
      <c r="N24" s="422"/>
      <c r="O24" s="422"/>
      <c r="P24" s="472">
        <v>1</v>
      </c>
      <c r="Q24" s="475"/>
      <c r="R24" s="335">
        <v>1</v>
      </c>
      <c r="S24" s="339"/>
      <c r="T24" s="428"/>
      <c r="U24" s="428"/>
      <c r="V24" s="422"/>
      <c r="W24" s="422"/>
      <c r="X24" s="422"/>
      <c r="Y24" s="422"/>
      <c r="Z24" s="472"/>
      <c r="AA24" s="475"/>
      <c r="AB24" s="335"/>
      <c r="AC24" s="339"/>
      <c r="AD24" s="422"/>
      <c r="AE24" s="428"/>
      <c r="AF24" s="422"/>
      <c r="AG24" s="422"/>
      <c r="AH24" s="422"/>
      <c r="AI24" s="422"/>
      <c r="AJ24" s="472">
        <v>1</v>
      </c>
      <c r="AK24" s="475"/>
      <c r="AL24" s="335">
        <v>1</v>
      </c>
      <c r="AM24" s="339"/>
      <c r="AN24" s="427"/>
      <c r="AO24" s="427"/>
      <c r="AP24" s="472"/>
      <c r="AQ24" s="475"/>
      <c r="AR24" s="335"/>
      <c r="AS24" s="624"/>
      <c r="AT24" s="498"/>
    </row>
    <row r="25" spans="1:46" ht="96">
      <c r="A25" s="408" t="s">
        <v>529</v>
      </c>
      <c r="B25" s="331"/>
      <c r="C25" s="332"/>
      <c r="D25" s="332"/>
      <c r="E25" s="332"/>
      <c r="F25" s="472"/>
      <c r="G25" s="475"/>
      <c r="H25" s="335"/>
      <c r="I25" s="339"/>
      <c r="J25" s="422"/>
      <c r="K25" s="428"/>
      <c r="L25" s="422"/>
      <c r="M25" s="422"/>
      <c r="N25" s="422"/>
      <c r="O25" s="422"/>
      <c r="P25" s="472">
        <v>1</v>
      </c>
      <c r="Q25" s="475"/>
      <c r="R25" s="335">
        <v>1</v>
      </c>
      <c r="S25" s="339"/>
      <c r="T25" s="428"/>
      <c r="U25" s="428"/>
      <c r="V25" s="422"/>
      <c r="W25" s="422"/>
      <c r="X25" s="422"/>
      <c r="Y25" s="422"/>
      <c r="Z25" s="472"/>
      <c r="AA25" s="475"/>
      <c r="AB25" s="335"/>
      <c r="AC25" s="339"/>
      <c r="AD25" s="422"/>
      <c r="AE25" s="428"/>
      <c r="AF25" s="422"/>
      <c r="AG25" s="422"/>
      <c r="AH25" s="422"/>
      <c r="AI25" s="422"/>
      <c r="AJ25" s="472">
        <v>1</v>
      </c>
      <c r="AK25" s="475"/>
      <c r="AL25" s="335">
        <v>1</v>
      </c>
      <c r="AM25" s="339"/>
      <c r="AN25" s="427"/>
      <c r="AO25" s="427"/>
      <c r="AP25" s="472"/>
      <c r="AQ25" s="475"/>
      <c r="AR25" s="335"/>
      <c r="AS25" s="624"/>
      <c r="AT25" s="498"/>
    </row>
    <row r="26" spans="1:46" ht="102.75" customHeight="1">
      <c r="A26" s="408" t="s">
        <v>530</v>
      </c>
      <c r="B26" s="331"/>
      <c r="C26" s="332"/>
      <c r="D26" s="332"/>
      <c r="E26" s="332"/>
      <c r="F26" s="472"/>
      <c r="G26" s="475"/>
      <c r="H26" s="335"/>
      <c r="I26" s="339"/>
      <c r="J26" s="422"/>
      <c r="K26" s="428"/>
      <c r="L26" s="422"/>
      <c r="M26" s="422"/>
      <c r="N26" s="422"/>
      <c r="O26" s="422"/>
      <c r="P26" s="472">
        <v>1</v>
      </c>
      <c r="Q26" s="475"/>
      <c r="R26" s="335">
        <v>1</v>
      </c>
      <c r="S26" s="339"/>
      <c r="T26" s="428"/>
      <c r="U26" s="428"/>
      <c r="V26" s="422"/>
      <c r="W26" s="422"/>
      <c r="X26" s="422"/>
      <c r="Y26" s="422"/>
      <c r="Z26" s="472"/>
      <c r="AA26" s="475"/>
      <c r="AB26" s="335"/>
      <c r="AC26" s="339"/>
      <c r="AD26" s="422"/>
      <c r="AE26" s="428"/>
      <c r="AF26" s="422"/>
      <c r="AG26" s="422"/>
      <c r="AH26" s="422"/>
      <c r="AI26" s="422"/>
      <c r="AJ26" s="472">
        <v>1</v>
      </c>
      <c r="AK26" s="475"/>
      <c r="AL26" s="335">
        <v>1</v>
      </c>
      <c r="AM26" s="339"/>
      <c r="AN26" s="427"/>
      <c r="AO26" s="427"/>
      <c r="AP26" s="472"/>
      <c r="AQ26" s="475"/>
      <c r="AR26" s="335"/>
      <c r="AS26" s="624"/>
      <c r="AT26" s="498"/>
    </row>
    <row r="27" spans="1:46" ht="75.75" customHeight="1">
      <c r="A27" s="408" t="s">
        <v>531</v>
      </c>
      <c r="B27" s="331"/>
      <c r="C27" s="332"/>
      <c r="D27" s="332"/>
      <c r="E27" s="332"/>
      <c r="F27" s="472"/>
      <c r="G27" s="475"/>
      <c r="H27" s="335"/>
      <c r="I27" s="339"/>
      <c r="J27" s="422"/>
      <c r="K27" s="428"/>
      <c r="L27" s="422"/>
      <c r="M27" s="422"/>
      <c r="N27" s="422"/>
      <c r="O27" s="422"/>
      <c r="P27" s="472">
        <v>1</v>
      </c>
      <c r="Q27" s="475"/>
      <c r="R27" s="335">
        <v>1</v>
      </c>
      <c r="S27" s="339"/>
      <c r="T27" s="428"/>
      <c r="U27" s="428"/>
      <c r="V27" s="422"/>
      <c r="W27" s="422"/>
      <c r="X27" s="422"/>
      <c r="Y27" s="422"/>
      <c r="Z27" s="472"/>
      <c r="AA27" s="475"/>
      <c r="AB27" s="335"/>
      <c r="AC27" s="339"/>
      <c r="AD27" s="422"/>
      <c r="AE27" s="428"/>
      <c r="AF27" s="422"/>
      <c r="AG27" s="422"/>
      <c r="AH27" s="422"/>
      <c r="AI27" s="422"/>
      <c r="AJ27" s="472">
        <v>1</v>
      </c>
      <c r="AK27" s="475"/>
      <c r="AL27" s="335">
        <v>1</v>
      </c>
      <c r="AM27" s="339"/>
      <c r="AN27" s="427"/>
      <c r="AO27" s="427"/>
      <c r="AP27" s="472"/>
      <c r="AQ27" s="475"/>
      <c r="AR27" s="335"/>
      <c r="AS27" s="624"/>
      <c r="AT27" s="498"/>
    </row>
    <row r="28" spans="1:46" ht="72">
      <c r="A28" s="408" t="s">
        <v>611</v>
      </c>
      <c r="B28" s="331"/>
      <c r="C28" s="332"/>
      <c r="D28" s="332"/>
      <c r="E28" s="332"/>
      <c r="F28" s="472"/>
      <c r="G28" s="475"/>
      <c r="H28" s="335"/>
      <c r="I28" s="339"/>
      <c r="J28" s="422"/>
      <c r="K28" s="428"/>
      <c r="L28" s="422"/>
      <c r="M28" s="422"/>
      <c r="N28" s="422"/>
      <c r="O28" s="422"/>
      <c r="P28" s="472">
        <v>1</v>
      </c>
      <c r="Q28" s="475"/>
      <c r="R28" s="335"/>
      <c r="S28" s="339"/>
      <c r="T28" s="428"/>
      <c r="U28" s="428"/>
      <c r="V28" s="422"/>
      <c r="W28" s="422"/>
      <c r="X28" s="422"/>
      <c r="Y28" s="422"/>
      <c r="Z28" s="472"/>
      <c r="AA28" s="475"/>
      <c r="AB28" s="335"/>
      <c r="AC28" s="339"/>
      <c r="AD28" s="422"/>
      <c r="AE28" s="428"/>
      <c r="AF28" s="422"/>
      <c r="AG28" s="422"/>
      <c r="AH28" s="422"/>
      <c r="AI28" s="422"/>
      <c r="AJ28" s="472">
        <v>1</v>
      </c>
      <c r="AK28" s="475"/>
      <c r="AL28" s="335">
        <v>1</v>
      </c>
      <c r="AM28" s="339"/>
      <c r="AN28" s="427"/>
      <c r="AO28" s="427"/>
      <c r="AP28" s="472"/>
      <c r="AQ28" s="475"/>
      <c r="AR28" s="335"/>
      <c r="AS28" s="624"/>
      <c r="AT28" s="498"/>
    </row>
    <row r="29" spans="1:46" ht="48">
      <c r="A29" s="408" t="s">
        <v>532</v>
      </c>
      <c r="B29" s="331"/>
      <c r="C29" s="332"/>
      <c r="D29" s="332"/>
      <c r="E29" s="332"/>
      <c r="F29" s="472"/>
      <c r="G29" s="475"/>
      <c r="H29" s="335"/>
      <c r="I29" s="339"/>
      <c r="J29" s="422"/>
      <c r="K29" s="428"/>
      <c r="L29" s="422"/>
      <c r="M29" s="422"/>
      <c r="N29" s="422"/>
      <c r="O29" s="422"/>
      <c r="P29" s="472">
        <v>1</v>
      </c>
      <c r="Q29" s="475"/>
      <c r="R29" s="335"/>
      <c r="S29" s="339"/>
      <c r="T29" s="428"/>
      <c r="U29" s="428"/>
      <c r="V29" s="422"/>
      <c r="W29" s="422"/>
      <c r="X29" s="422"/>
      <c r="Y29" s="422"/>
      <c r="Z29" s="472"/>
      <c r="AA29" s="475"/>
      <c r="AB29" s="335"/>
      <c r="AC29" s="339"/>
      <c r="AD29" s="422"/>
      <c r="AE29" s="428"/>
      <c r="AF29" s="422"/>
      <c r="AG29" s="422"/>
      <c r="AH29" s="422"/>
      <c r="AI29" s="422"/>
      <c r="AJ29" s="472"/>
      <c r="AK29" s="475"/>
      <c r="AL29" s="335"/>
      <c r="AM29" s="339"/>
      <c r="AN29" s="427"/>
      <c r="AO29" s="427"/>
      <c r="AP29" s="472"/>
      <c r="AQ29" s="475"/>
      <c r="AR29" s="335"/>
      <c r="AS29" s="624"/>
      <c r="AT29" s="498"/>
    </row>
    <row r="30" spans="1:46" ht="24" customHeight="1">
      <c r="A30" s="408" t="s">
        <v>750</v>
      </c>
      <c r="B30" s="331">
        <v>5</v>
      </c>
      <c r="C30" s="332">
        <v>3</v>
      </c>
      <c r="D30" s="332">
        <v>5</v>
      </c>
      <c r="E30" s="332">
        <v>5</v>
      </c>
      <c r="F30" s="655">
        <f>SUM(F31:F35)</f>
        <v>5</v>
      </c>
      <c r="G30" s="473">
        <f>IF(F30&lt;1,0,IF(F30&lt;2,1,IF(F30&lt;3,2,IF(F30&lt;4,3,IF(F30&lt;5,4,IF(F30=5,5))))))</f>
        <v>5</v>
      </c>
      <c r="H30" s="657">
        <f>SUM(H31:H35)</f>
        <v>0</v>
      </c>
      <c r="I30" s="334">
        <f t="shared" ref="I30" si="60">IF(H30&lt;1,0,IF(H30&lt;2,1,IF(H30&lt;3,2,IF(H30&lt;4,3,IF(H30&lt;5,4,IF(H30=5,5))))))</f>
        <v>0</v>
      </c>
      <c r="J30" s="424">
        <f t="shared" ref="J30" si="61">SUM(J31:J35)</f>
        <v>0</v>
      </c>
      <c r="K30" s="423">
        <f t="shared" ref="K30" si="62">IF(J30&lt;1,0,IF(J30&lt;2,1,IF(J30&lt;3,2,IF(J30&lt;4,3,IF(J30&lt;5,4,IF(J30=5,5))))))</f>
        <v>0</v>
      </c>
      <c r="L30" s="424">
        <f t="shared" ref="L30" si="63">SUM(L31:L35)</f>
        <v>0</v>
      </c>
      <c r="M30" s="423">
        <f t="shared" ref="M30" si="64">IF(L30&lt;1,0,IF(L30&lt;2,1,IF(L30&lt;3,2,IF(L30&lt;4,3,IF(L30&lt;5,4,IF(L30=5,5))))))</f>
        <v>0</v>
      </c>
      <c r="N30" s="424">
        <f t="shared" ref="N30" si="65">SUM(N31:N35)</f>
        <v>0</v>
      </c>
      <c r="O30" s="423">
        <f t="shared" ref="O30" si="66">IF(N30&lt;1,0,IF(N30&lt;2,1,IF(N30&lt;3,2,IF(N30&lt;4,3,IF(N30&lt;5,4,IF(N30=5,5))))))</f>
        <v>0</v>
      </c>
      <c r="P30" s="476">
        <f t="shared" ref="P30" si="67">SUM(P31:P35)</f>
        <v>5</v>
      </c>
      <c r="Q30" s="473">
        <f t="shared" ref="Q30" si="68">IF(P30&lt;1,0,IF(P30&lt;2,1,IF(P30&lt;3,2,IF(P30&lt;4,3,IF(P30&lt;5,4,IF(P30=5,5))))))</f>
        <v>5</v>
      </c>
      <c r="R30" s="333">
        <f t="shared" ref="R30" si="69">SUM(R31:R35)</f>
        <v>2</v>
      </c>
      <c r="S30" s="622">
        <f t="shared" ref="S30" si="70">IF(R30&lt;1,0,IF(R30&lt;2,1,IF(R30&lt;3,2,IF(R30&lt;4,3,IF(R30&lt;5,4,IF(R30=5,5))))))</f>
        <v>2</v>
      </c>
      <c r="T30" s="424">
        <f t="shared" ref="T30" si="71">SUM(T31:T35)</f>
        <v>0</v>
      </c>
      <c r="U30" s="423">
        <f t="shared" ref="U30" si="72">IF(T30&lt;1,0,IF(T30&lt;2,1,IF(T30&lt;3,2,IF(T30&lt;4,3,IF(T30&lt;5,4,IF(T30=5,5))))))</f>
        <v>0</v>
      </c>
      <c r="V30" s="424">
        <f t="shared" ref="V30" si="73">SUM(V31:V35)</f>
        <v>0</v>
      </c>
      <c r="W30" s="423">
        <f t="shared" ref="W30" si="74">IF(V30&lt;1,0,IF(V30&lt;2,1,IF(V30&lt;3,2,IF(V30&lt;4,3,IF(V30&lt;5,4,IF(V30=5,5))))))</f>
        <v>0</v>
      </c>
      <c r="X30" s="424">
        <f t="shared" ref="X30" si="75">SUM(X31:X35)</f>
        <v>0</v>
      </c>
      <c r="Y30" s="423">
        <f t="shared" ref="Y30" si="76">IF(X30&lt;1,0,IF(X30&lt;2,1,IF(X30&lt;3,2,IF(X30&lt;4,3,IF(X30&lt;5,4,IF(X30=5,5))))))</f>
        <v>0</v>
      </c>
      <c r="Z30" s="476">
        <v>5</v>
      </c>
      <c r="AA30" s="473">
        <f t="shared" ref="AA30" si="77">IF(Z30&lt;1,0,IF(Z30&lt;2,1,IF(Z30&lt;3,2,IF(Z30&lt;4,3,IF(Z30&lt;5,4,IF(Z30=5,5))))))</f>
        <v>5</v>
      </c>
      <c r="AB30" s="333">
        <v>5</v>
      </c>
      <c r="AC30" s="334">
        <f t="shared" ref="AC30" si="78">IF(AB30&lt;1,0,IF(AB30&lt;2,1,IF(AB30&lt;3,2,IF(AB30&lt;4,3,IF(AB30&lt;5,4,IF(AB30=5,5))))))</f>
        <v>5</v>
      </c>
      <c r="AD30" s="424">
        <f t="shared" ref="AD30" si="79">SUM(AD31:AD35)</f>
        <v>0</v>
      </c>
      <c r="AE30" s="423">
        <f t="shared" ref="AE30" si="80">IF(AD30&lt;1,0,IF(AD30&lt;2,1,IF(AD30&lt;3,2,IF(AD30&lt;4,3,IF(AD30&lt;5,4,IF(AD30=5,5))))))</f>
        <v>0</v>
      </c>
      <c r="AF30" s="424">
        <f t="shared" ref="AF30" si="81">SUM(AF31:AF35)</f>
        <v>0</v>
      </c>
      <c r="AG30" s="423">
        <f t="shared" ref="AG30" si="82">IF(AF30&lt;1,0,IF(AF30&lt;2,1,IF(AF30&lt;3,2,IF(AF30&lt;4,3,IF(AF30&lt;5,4,IF(AF30=5,5))))))</f>
        <v>0</v>
      </c>
      <c r="AH30" s="424">
        <f t="shared" ref="AH30" si="83">SUM(AH31:AH35)</f>
        <v>0</v>
      </c>
      <c r="AI30" s="423">
        <f t="shared" ref="AI30" si="84">IF(AH30&lt;1,0,IF(AH30&lt;2,1,IF(AH30&lt;3,2,IF(AH30&lt;4,3,IF(AH30&lt;5,4,IF(AH30=5,5))))))</f>
        <v>0</v>
      </c>
      <c r="AJ30" s="476">
        <v>4</v>
      </c>
      <c r="AK30" s="473">
        <f t="shared" ref="AK30" si="85">IF(AJ30&lt;1,0,IF(AJ30&lt;2,1,IF(AJ30&lt;3,2,IF(AJ30&lt;4,3,IF(AJ30&lt;5,4,IF(AJ30=5,5))))))</f>
        <v>4</v>
      </c>
      <c r="AL30" s="333">
        <v>5</v>
      </c>
      <c r="AM30" s="334">
        <f t="shared" ref="AM30" si="86">IF(AL30&lt;1,0,IF(AL30&lt;2,1,IF(AL30&lt;3,2,IF(AL30&lt;4,3,IF(AL30&lt;5,4,IF(AL30=5,5))))))</f>
        <v>5</v>
      </c>
      <c r="AN30" s="424">
        <v>3</v>
      </c>
      <c r="AO30" s="423">
        <f>IF(AN30&lt;1,0,IF(AN30&lt;2,1,IF(AN30&lt;3,2,IF(AN30&lt;4,3,IF(AN30&lt;5,4,IF(AN30=5,5))))))</f>
        <v>3</v>
      </c>
      <c r="AP30" s="476">
        <f t="shared" ref="AP30" si="87">SUM(AP31:AP35)</f>
        <v>0</v>
      </c>
      <c r="AQ30" s="473">
        <f t="shared" ref="AQ30" si="88">IF(AP30&lt;1,0,IF(AP30&lt;2,1,IF(AP30&lt;3,2,IF(AP30&lt;4,3,IF(AP30&lt;5,4,IF(AP30=5,5))))))</f>
        <v>0</v>
      </c>
      <c r="AR30" s="333">
        <v>2</v>
      </c>
      <c r="AS30" s="622">
        <f t="shared" ref="AS30" si="89">IF(AR30&lt;1,0,IF(AR30&lt;2,1,IF(AR30&lt;3,2,IF(AR30&lt;4,3,IF(AR30&lt;5,4,IF(AR30=5,5))))))</f>
        <v>2</v>
      </c>
      <c r="AT30" s="498"/>
    </row>
    <row r="31" spans="1:46" ht="48">
      <c r="A31" s="408" t="s">
        <v>533</v>
      </c>
      <c r="B31" s="331"/>
      <c r="C31" s="332"/>
      <c r="D31" s="332"/>
      <c r="E31" s="332"/>
      <c r="F31" s="472">
        <v>1</v>
      </c>
      <c r="G31" s="474"/>
      <c r="H31" s="335"/>
      <c r="I31" s="336"/>
      <c r="J31" s="422"/>
      <c r="K31" s="426"/>
      <c r="L31" s="422"/>
      <c r="M31" s="422"/>
      <c r="N31" s="422"/>
      <c r="O31" s="422"/>
      <c r="P31" s="472">
        <v>1</v>
      </c>
      <c r="Q31" s="474"/>
      <c r="R31" s="335">
        <v>1</v>
      </c>
      <c r="S31" s="336"/>
      <c r="T31" s="426"/>
      <c r="U31" s="426"/>
      <c r="V31" s="422"/>
      <c r="W31" s="422"/>
      <c r="X31" s="422"/>
      <c r="Y31" s="422"/>
      <c r="Z31" s="472"/>
      <c r="AA31" s="474"/>
      <c r="AB31" s="336"/>
      <c r="AC31" s="336"/>
      <c r="AD31" s="426"/>
      <c r="AE31" s="426"/>
      <c r="AF31" s="422"/>
      <c r="AG31" s="422"/>
      <c r="AH31" s="422"/>
      <c r="AI31" s="422"/>
      <c r="AJ31" s="472">
        <v>1</v>
      </c>
      <c r="AK31" s="474"/>
      <c r="AL31" s="336">
        <v>1</v>
      </c>
      <c r="AM31" s="336"/>
      <c r="AN31" s="423"/>
      <c r="AO31" s="423"/>
      <c r="AP31" s="472"/>
      <c r="AQ31" s="474"/>
      <c r="AR31" s="336"/>
      <c r="AS31" s="623"/>
      <c r="AT31" s="498"/>
    </row>
    <row r="32" spans="1:46" ht="72">
      <c r="A32" s="408" t="s">
        <v>534</v>
      </c>
      <c r="B32" s="331"/>
      <c r="C32" s="332"/>
      <c r="D32" s="332"/>
      <c r="E32" s="332"/>
      <c r="F32" s="472">
        <v>1</v>
      </c>
      <c r="G32" s="474"/>
      <c r="H32" s="335"/>
      <c r="I32" s="336"/>
      <c r="J32" s="422"/>
      <c r="K32" s="426"/>
      <c r="L32" s="422"/>
      <c r="M32" s="422"/>
      <c r="N32" s="422"/>
      <c r="O32" s="422"/>
      <c r="P32" s="472">
        <v>1</v>
      </c>
      <c r="Q32" s="474"/>
      <c r="R32" s="335">
        <v>1</v>
      </c>
      <c r="S32" s="336"/>
      <c r="T32" s="426"/>
      <c r="U32" s="426"/>
      <c r="V32" s="422"/>
      <c r="W32" s="422"/>
      <c r="X32" s="422"/>
      <c r="Y32" s="422"/>
      <c r="Z32" s="472"/>
      <c r="AA32" s="474"/>
      <c r="AB32" s="336"/>
      <c r="AC32" s="336"/>
      <c r="AD32" s="426"/>
      <c r="AE32" s="426"/>
      <c r="AF32" s="422"/>
      <c r="AG32" s="422"/>
      <c r="AH32" s="422"/>
      <c r="AI32" s="422"/>
      <c r="AJ32" s="472">
        <v>1</v>
      </c>
      <c r="AK32" s="474"/>
      <c r="AL32" s="336"/>
      <c r="AM32" s="336"/>
      <c r="AN32" s="423"/>
      <c r="AO32" s="423"/>
      <c r="AP32" s="472"/>
      <c r="AQ32" s="474"/>
      <c r="AR32" s="336"/>
      <c r="AS32" s="623"/>
      <c r="AT32" s="498"/>
    </row>
    <row r="33" spans="1:46" ht="96">
      <c r="A33" s="408" t="s">
        <v>535</v>
      </c>
      <c r="B33" s="331"/>
      <c r="C33" s="332"/>
      <c r="D33" s="332"/>
      <c r="E33" s="332"/>
      <c r="F33" s="472">
        <v>1</v>
      </c>
      <c r="G33" s="474"/>
      <c r="H33" s="335"/>
      <c r="I33" s="336"/>
      <c r="J33" s="422"/>
      <c r="K33" s="426"/>
      <c r="L33" s="422"/>
      <c r="M33" s="422"/>
      <c r="N33" s="422"/>
      <c r="O33" s="422"/>
      <c r="P33" s="472">
        <v>1</v>
      </c>
      <c r="Q33" s="474"/>
      <c r="R33" s="335"/>
      <c r="S33" s="336"/>
      <c r="T33" s="426"/>
      <c r="U33" s="426"/>
      <c r="V33" s="422"/>
      <c r="W33" s="422"/>
      <c r="X33" s="422"/>
      <c r="Y33" s="422"/>
      <c r="Z33" s="472"/>
      <c r="AA33" s="474"/>
      <c r="AB33" s="336"/>
      <c r="AC33" s="336"/>
      <c r="AD33" s="426"/>
      <c r="AE33" s="426"/>
      <c r="AF33" s="422"/>
      <c r="AG33" s="422"/>
      <c r="AH33" s="422"/>
      <c r="AI33" s="422"/>
      <c r="AJ33" s="472">
        <v>1</v>
      </c>
      <c r="AK33" s="474"/>
      <c r="AL33" s="336"/>
      <c r="AM33" s="336"/>
      <c r="AN33" s="423"/>
      <c r="AO33" s="423"/>
      <c r="AP33" s="472"/>
      <c r="AQ33" s="474"/>
      <c r="AR33" s="336"/>
      <c r="AS33" s="623"/>
      <c r="AT33" s="498"/>
    </row>
    <row r="34" spans="1:46" ht="96">
      <c r="A34" s="408" t="s">
        <v>536</v>
      </c>
      <c r="B34" s="331"/>
      <c r="C34" s="332"/>
      <c r="D34" s="332"/>
      <c r="E34" s="332"/>
      <c r="F34" s="472">
        <v>1</v>
      </c>
      <c r="G34" s="474"/>
      <c r="H34" s="335"/>
      <c r="I34" s="336"/>
      <c r="J34" s="422"/>
      <c r="K34" s="426"/>
      <c r="L34" s="422"/>
      <c r="M34" s="422"/>
      <c r="N34" s="422"/>
      <c r="O34" s="422"/>
      <c r="P34" s="472">
        <v>1</v>
      </c>
      <c r="Q34" s="474"/>
      <c r="R34" s="335"/>
      <c r="S34" s="336"/>
      <c r="T34" s="426"/>
      <c r="U34" s="426"/>
      <c r="V34" s="422"/>
      <c r="W34" s="422"/>
      <c r="X34" s="422"/>
      <c r="Y34" s="422"/>
      <c r="Z34" s="472"/>
      <c r="AA34" s="474"/>
      <c r="AB34" s="336"/>
      <c r="AC34" s="336"/>
      <c r="AD34" s="426"/>
      <c r="AE34" s="426"/>
      <c r="AF34" s="422"/>
      <c r="AG34" s="422"/>
      <c r="AH34" s="422"/>
      <c r="AI34" s="422"/>
      <c r="AJ34" s="472"/>
      <c r="AK34" s="474"/>
      <c r="AL34" s="336"/>
      <c r="AM34" s="336"/>
      <c r="AN34" s="423"/>
      <c r="AO34" s="423"/>
      <c r="AP34" s="472"/>
      <c r="AQ34" s="474"/>
      <c r="AR34" s="336"/>
      <c r="AS34" s="623"/>
      <c r="AT34" s="498"/>
    </row>
    <row r="35" spans="1:46" ht="125.25" customHeight="1">
      <c r="A35" s="408" t="s">
        <v>537</v>
      </c>
      <c r="B35" s="331"/>
      <c r="C35" s="332"/>
      <c r="D35" s="332"/>
      <c r="E35" s="332"/>
      <c r="F35" s="472">
        <v>1</v>
      </c>
      <c r="G35" s="474"/>
      <c r="H35" s="335"/>
      <c r="I35" s="336"/>
      <c r="J35" s="422"/>
      <c r="K35" s="426"/>
      <c r="L35" s="422"/>
      <c r="M35" s="422"/>
      <c r="N35" s="422"/>
      <c r="O35" s="422"/>
      <c r="P35" s="472">
        <v>1</v>
      </c>
      <c r="Q35" s="474"/>
      <c r="R35" s="335"/>
      <c r="S35" s="336"/>
      <c r="T35" s="426"/>
      <c r="U35" s="426"/>
      <c r="V35" s="422"/>
      <c r="W35" s="422"/>
      <c r="X35" s="422"/>
      <c r="Y35" s="422"/>
      <c r="Z35" s="472"/>
      <c r="AA35" s="474"/>
      <c r="AB35" s="336"/>
      <c r="AC35" s="336"/>
      <c r="AD35" s="426"/>
      <c r="AE35" s="426"/>
      <c r="AF35" s="422"/>
      <c r="AG35" s="422"/>
      <c r="AH35" s="422"/>
      <c r="AI35" s="422"/>
      <c r="AJ35" s="472"/>
      <c r="AK35" s="474"/>
      <c r="AL35" s="336"/>
      <c r="AM35" s="336"/>
      <c r="AN35" s="423"/>
      <c r="AO35" s="423"/>
      <c r="AP35" s="472"/>
      <c r="AQ35" s="474"/>
      <c r="AR35" s="336"/>
      <c r="AS35" s="623"/>
      <c r="AT35" s="498"/>
    </row>
    <row r="36" spans="1:46" ht="24.6" customHeight="1">
      <c r="A36" s="408" t="s">
        <v>751</v>
      </c>
      <c r="B36" s="331">
        <v>5</v>
      </c>
      <c r="C36" s="332">
        <v>5</v>
      </c>
      <c r="D36" s="332">
        <v>5</v>
      </c>
      <c r="E36" s="332">
        <v>4</v>
      </c>
      <c r="F36" s="655">
        <f>SUM(F37:F42)</f>
        <v>6</v>
      </c>
      <c r="G36" s="473">
        <f>IF(F36&lt;1,0,IF(F36&lt;2,1,IF(F36&lt;3,2,IF(F36&lt;5,3,IF(F36&lt;6,4,IF(F36=6,5))))))</f>
        <v>5</v>
      </c>
      <c r="H36" s="657">
        <f>SUM(H37:H42)</f>
        <v>0</v>
      </c>
      <c r="I36" s="334">
        <f t="shared" ref="I36" si="90">IF(H36&lt;1,0,IF(H36&lt;2,1,IF(H36&lt;3,2,IF(H36&lt;5,3,IF(H36&lt;6,4,IF(H36=6,5))))))</f>
        <v>0</v>
      </c>
      <c r="J36" s="424">
        <f>SUM(J37:J41)</f>
        <v>0</v>
      </c>
      <c r="K36" s="423">
        <f t="shared" ref="K36" si="91">IF(J36&lt;1,0,IF(J36&lt;2,1,IF(J36&lt;3,2,IF(J36&lt;5,3,IF(J36&lt;6,4,IF(J36=6,5))))))</f>
        <v>0</v>
      </c>
      <c r="L36" s="424">
        <f>SUM(L37:L41)</f>
        <v>0</v>
      </c>
      <c r="M36" s="423">
        <f t="shared" ref="M36" si="92">IF(L36&lt;1,0,IF(L36&lt;2,1,IF(L36&lt;3,2,IF(L36&lt;5,3,IF(L36&lt;6,4,IF(L36=6,5))))))</f>
        <v>0</v>
      </c>
      <c r="N36" s="424">
        <f>SUM(N37:N41)</f>
        <v>0</v>
      </c>
      <c r="O36" s="423">
        <f t="shared" ref="O36" si="93">IF(N36&lt;1,0,IF(N36&lt;2,1,IF(N36&lt;3,2,IF(N36&lt;5,3,IF(N36&lt;6,4,IF(N36=6,5))))))</f>
        <v>0</v>
      </c>
      <c r="P36" s="476">
        <f>SUM(P37:P41)</f>
        <v>5</v>
      </c>
      <c r="Q36" s="473">
        <f t="shared" ref="Q36" si="94">IF(P36&lt;1,0,IF(P36&lt;2,1,IF(P36&lt;3,2,IF(P36&lt;5,3,IF(P36&lt;6,4,IF(P36=6,5))))))</f>
        <v>4</v>
      </c>
      <c r="R36" s="333">
        <v>6</v>
      </c>
      <c r="S36" s="334">
        <f t="shared" ref="S36" si="95">IF(R36&lt;1,0,IF(R36&lt;2,1,IF(R36&lt;3,2,IF(R36&lt;5,3,IF(R36&lt;6,4,IF(R36=6,5))))))</f>
        <v>5</v>
      </c>
      <c r="T36" s="424">
        <f>SUM(T37:T41)</f>
        <v>0</v>
      </c>
      <c r="U36" s="423">
        <f t="shared" ref="U36" si="96">IF(T36&lt;1,0,IF(T36&lt;2,1,IF(T36&lt;3,2,IF(T36&lt;5,3,IF(T36&lt;6,4,IF(T36=6,5))))))</f>
        <v>0</v>
      </c>
      <c r="V36" s="424">
        <f>SUM(V37:V41)</f>
        <v>0</v>
      </c>
      <c r="W36" s="423">
        <f t="shared" ref="W36" si="97">IF(V36&lt;1,0,IF(V36&lt;2,1,IF(V36&lt;3,2,IF(V36&lt;5,3,IF(V36&lt;6,4,IF(V36=6,5))))))</f>
        <v>0</v>
      </c>
      <c r="X36" s="424">
        <f>SUM(X37:X41)</f>
        <v>0</v>
      </c>
      <c r="Y36" s="423">
        <f t="shared" ref="Y36" si="98">IF(X36&lt;1,0,IF(X36&lt;2,1,IF(X36&lt;3,2,IF(X36&lt;5,3,IF(X36&lt;6,4,IF(X36=6,5))))))</f>
        <v>0</v>
      </c>
      <c r="Z36" s="476">
        <v>6</v>
      </c>
      <c r="AA36" s="473">
        <f t="shared" ref="AA36" si="99">IF(Z36&lt;1,0,IF(Z36&lt;2,1,IF(Z36&lt;3,2,IF(Z36&lt;5,3,IF(Z36&lt;6,4,IF(Z36=6,5))))))</f>
        <v>5</v>
      </c>
      <c r="AB36" s="333">
        <v>3</v>
      </c>
      <c r="AC36" s="334">
        <f t="shared" ref="AC36" si="100">IF(AB36&lt;1,0,IF(AB36&lt;2,1,IF(AB36&lt;3,2,IF(AB36&lt;5,3,IF(AB36&lt;6,4,IF(AB36=6,5))))))</f>
        <v>3</v>
      </c>
      <c r="AD36" s="424">
        <f>SUM(AD37:AD41)</f>
        <v>0</v>
      </c>
      <c r="AE36" s="423">
        <f t="shared" ref="AE36" si="101">IF(AD36&lt;1,0,IF(AD36&lt;2,1,IF(AD36&lt;3,2,IF(AD36&lt;5,3,IF(AD36&lt;6,4,IF(AD36=6,5))))))</f>
        <v>0</v>
      </c>
      <c r="AF36" s="424">
        <f>SUM(AF37:AF41)</f>
        <v>0</v>
      </c>
      <c r="AG36" s="423">
        <f t="shared" ref="AG36" si="102">IF(AF36&lt;1,0,IF(AF36&lt;2,1,IF(AF36&lt;3,2,IF(AF36&lt;5,3,IF(AF36&lt;6,4,IF(AF36=6,5))))))</f>
        <v>0</v>
      </c>
      <c r="AH36" s="424">
        <f>SUM(AH37:AH41)</f>
        <v>0</v>
      </c>
      <c r="AI36" s="423">
        <f t="shared" ref="AI36" si="103">IF(AH36&lt;1,0,IF(AH36&lt;2,1,IF(AH36&lt;3,2,IF(AH36&lt;5,3,IF(AH36&lt;6,4,IF(AH36=6,5))))))</f>
        <v>0</v>
      </c>
      <c r="AJ36" s="476">
        <v>6</v>
      </c>
      <c r="AK36" s="473">
        <f t="shared" ref="AK36" si="104">IF(AJ36&lt;1,0,IF(AJ36&lt;2,1,IF(AJ36&lt;3,2,IF(AJ36&lt;5,3,IF(AJ36&lt;6,4,IF(AJ36=6,5))))))</f>
        <v>5</v>
      </c>
      <c r="AL36" s="333">
        <f>SUM(AL37:AL41)</f>
        <v>3</v>
      </c>
      <c r="AM36" s="334">
        <f t="shared" ref="AM36" si="105">IF(AL36&lt;1,0,IF(AL36&lt;2,1,IF(AL36&lt;3,2,IF(AL36&lt;5,3,IF(AL36&lt;6,4,IF(AL36=6,5))))))</f>
        <v>3</v>
      </c>
      <c r="AN36" s="424">
        <v>6</v>
      </c>
      <c r="AO36" s="423">
        <f>IF(AN36&lt;1,0,IF(AN36&lt;2,1,IF(AN36&lt;3,2,IF(AN36&lt;5,3,IF(AN36&lt;6,4,IF(AN36=6,5))))))</f>
        <v>5</v>
      </c>
      <c r="AP36" s="476">
        <f>SUM(AP37:AP41)</f>
        <v>0</v>
      </c>
      <c r="AQ36" s="473">
        <f t="shared" ref="AQ36" si="106">IF(AP36&lt;1,0,IF(AP36&lt;2,1,IF(AP36&lt;3,2,IF(AP36&lt;5,3,IF(AP36&lt;6,4,IF(AP36=6,5))))))</f>
        <v>0</v>
      </c>
      <c r="AR36" s="333">
        <v>2</v>
      </c>
      <c r="AS36" s="622">
        <f t="shared" ref="AS36" si="107">IF(AR36&lt;1,0,IF(AR36&lt;2,1,IF(AR36&lt;3,2,IF(AR36&lt;5,3,IF(AR36&lt;6,4,IF(AR36=6,5))))))</f>
        <v>2</v>
      </c>
      <c r="AT36" s="498"/>
    </row>
    <row r="37" spans="1:46" ht="72">
      <c r="A37" s="408" t="s">
        <v>538</v>
      </c>
      <c r="B37" s="331"/>
      <c r="C37" s="332"/>
      <c r="D37" s="332"/>
      <c r="E37" s="332"/>
      <c r="F37" s="472">
        <v>1</v>
      </c>
      <c r="G37" s="474"/>
      <c r="H37" s="335"/>
      <c r="I37" s="336"/>
      <c r="J37" s="422"/>
      <c r="K37" s="426"/>
      <c r="L37" s="422"/>
      <c r="M37" s="422"/>
      <c r="N37" s="422"/>
      <c r="O37" s="422"/>
      <c r="P37" s="472">
        <v>1</v>
      </c>
      <c r="Q37" s="474"/>
      <c r="R37" s="335">
        <v>1</v>
      </c>
      <c r="S37" s="336"/>
      <c r="T37" s="426"/>
      <c r="U37" s="426"/>
      <c r="V37" s="422"/>
      <c r="W37" s="422"/>
      <c r="X37" s="422"/>
      <c r="Y37" s="422"/>
      <c r="Z37" s="472"/>
      <c r="AA37" s="474"/>
      <c r="AB37" s="335"/>
      <c r="AC37" s="336"/>
      <c r="AD37" s="422"/>
      <c r="AE37" s="426"/>
      <c r="AF37" s="422"/>
      <c r="AG37" s="422"/>
      <c r="AH37" s="422"/>
      <c r="AI37" s="422"/>
      <c r="AJ37" s="472">
        <v>1</v>
      </c>
      <c r="AK37" s="474"/>
      <c r="AL37" s="335">
        <v>1</v>
      </c>
      <c r="AM37" s="336"/>
      <c r="AN37" s="423"/>
      <c r="AO37" s="423"/>
      <c r="AP37" s="472"/>
      <c r="AQ37" s="474"/>
      <c r="AR37" s="335"/>
      <c r="AS37" s="336"/>
      <c r="AT37" s="498"/>
    </row>
    <row r="38" spans="1:46" ht="48">
      <c r="A38" s="408" t="s">
        <v>539</v>
      </c>
      <c r="B38" s="331"/>
      <c r="C38" s="332"/>
      <c r="D38" s="332"/>
      <c r="E38" s="332"/>
      <c r="F38" s="472">
        <v>1</v>
      </c>
      <c r="G38" s="474"/>
      <c r="H38" s="335"/>
      <c r="I38" s="336"/>
      <c r="J38" s="422"/>
      <c r="K38" s="426"/>
      <c r="L38" s="422"/>
      <c r="M38" s="422"/>
      <c r="N38" s="422"/>
      <c r="O38" s="422"/>
      <c r="P38" s="472">
        <v>1</v>
      </c>
      <c r="Q38" s="474"/>
      <c r="R38" s="335">
        <v>1</v>
      </c>
      <c r="S38" s="336"/>
      <c r="T38" s="426"/>
      <c r="U38" s="426"/>
      <c r="V38" s="422"/>
      <c r="W38" s="422"/>
      <c r="X38" s="422"/>
      <c r="Y38" s="422"/>
      <c r="Z38" s="472"/>
      <c r="AA38" s="474"/>
      <c r="AB38" s="335"/>
      <c r="AC38" s="336"/>
      <c r="AD38" s="422"/>
      <c r="AE38" s="426"/>
      <c r="AF38" s="422"/>
      <c r="AG38" s="422"/>
      <c r="AH38" s="422"/>
      <c r="AI38" s="422"/>
      <c r="AJ38" s="472">
        <v>1</v>
      </c>
      <c r="AK38" s="474"/>
      <c r="AL38" s="335">
        <v>1</v>
      </c>
      <c r="AM38" s="336"/>
      <c r="AN38" s="423"/>
      <c r="AO38" s="423"/>
      <c r="AP38" s="472"/>
      <c r="AQ38" s="474"/>
      <c r="AR38" s="335"/>
      <c r="AS38" s="336"/>
      <c r="AT38" s="498"/>
    </row>
    <row r="39" spans="1:46" ht="72">
      <c r="A39" s="408" t="s">
        <v>614</v>
      </c>
      <c r="B39" s="331"/>
      <c r="C39" s="332"/>
      <c r="D39" s="332"/>
      <c r="E39" s="332"/>
      <c r="F39" s="472">
        <v>1</v>
      </c>
      <c r="G39" s="474"/>
      <c r="H39" s="335"/>
      <c r="I39" s="336"/>
      <c r="J39" s="422"/>
      <c r="K39" s="426"/>
      <c r="L39" s="422"/>
      <c r="M39" s="422"/>
      <c r="N39" s="422"/>
      <c r="O39" s="422"/>
      <c r="P39" s="472">
        <v>1</v>
      </c>
      <c r="Q39" s="474"/>
      <c r="R39" s="335">
        <v>1</v>
      </c>
      <c r="S39" s="336"/>
      <c r="T39" s="426"/>
      <c r="U39" s="426"/>
      <c r="V39" s="422"/>
      <c r="W39" s="422"/>
      <c r="X39" s="422"/>
      <c r="Y39" s="422"/>
      <c r="Z39" s="472"/>
      <c r="AA39" s="474"/>
      <c r="AB39" s="335"/>
      <c r="AC39" s="336"/>
      <c r="AD39" s="422"/>
      <c r="AE39" s="426"/>
      <c r="AF39" s="422"/>
      <c r="AG39" s="422"/>
      <c r="AH39" s="422"/>
      <c r="AI39" s="422"/>
      <c r="AJ39" s="472">
        <v>1</v>
      </c>
      <c r="AK39" s="474"/>
      <c r="AL39" s="335">
        <v>1</v>
      </c>
      <c r="AM39" s="336"/>
      <c r="AN39" s="423"/>
      <c r="AO39" s="423"/>
      <c r="AP39" s="472"/>
      <c r="AQ39" s="474"/>
      <c r="AR39" s="335"/>
      <c r="AS39" s="336"/>
      <c r="AT39" s="498"/>
    </row>
    <row r="40" spans="1:46" ht="72">
      <c r="A40" s="408" t="s">
        <v>540</v>
      </c>
      <c r="B40" s="331"/>
      <c r="C40" s="332"/>
      <c r="D40" s="332"/>
      <c r="E40" s="332"/>
      <c r="F40" s="472">
        <v>1</v>
      </c>
      <c r="G40" s="474"/>
      <c r="H40" s="335"/>
      <c r="I40" s="336"/>
      <c r="J40" s="422"/>
      <c r="K40" s="426"/>
      <c r="L40" s="422"/>
      <c r="M40" s="422"/>
      <c r="N40" s="422"/>
      <c r="O40" s="422"/>
      <c r="P40" s="472">
        <v>1</v>
      </c>
      <c r="Q40" s="474"/>
      <c r="R40" s="335">
        <v>1</v>
      </c>
      <c r="S40" s="336"/>
      <c r="T40" s="426"/>
      <c r="U40" s="426"/>
      <c r="V40" s="422"/>
      <c r="W40" s="422"/>
      <c r="X40" s="422"/>
      <c r="Y40" s="422"/>
      <c r="Z40" s="472"/>
      <c r="AA40" s="474"/>
      <c r="AB40" s="335"/>
      <c r="AC40" s="336"/>
      <c r="AD40" s="422"/>
      <c r="AE40" s="426"/>
      <c r="AF40" s="422"/>
      <c r="AG40" s="422"/>
      <c r="AH40" s="422"/>
      <c r="AI40" s="422"/>
      <c r="AJ40" s="472">
        <v>1</v>
      </c>
      <c r="AK40" s="474"/>
      <c r="AL40" s="335"/>
      <c r="AM40" s="336"/>
      <c r="AN40" s="423"/>
      <c r="AO40" s="423"/>
      <c r="AP40" s="472"/>
      <c r="AQ40" s="474"/>
      <c r="AR40" s="335"/>
      <c r="AS40" s="336"/>
      <c r="AT40" s="498"/>
    </row>
    <row r="41" spans="1:46" ht="21" customHeight="1">
      <c r="A41" s="408" t="s">
        <v>541</v>
      </c>
      <c r="B41" s="331"/>
      <c r="C41" s="332"/>
      <c r="D41" s="332"/>
      <c r="E41" s="332"/>
      <c r="F41" s="472">
        <v>1</v>
      </c>
      <c r="G41" s="474"/>
      <c r="H41" s="335"/>
      <c r="I41" s="336"/>
      <c r="J41" s="422"/>
      <c r="K41" s="426"/>
      <c r="L41" s="422"/>
      <c r="M41" s="422"/>
      <c r="N41" s="422"/>
      <c r="O41" s="422"/>
      <c r="P41" s="472">
        <v>1</v>
      </c>
      <c r="Q41" s="474"/>
      <c r="R41" s="335"/>
      <c r="S41" s="336"/>
      <c r="T41" s="426"/>
      <c r="U41" s="426"/>
      <c r="V41" s="422"/>
      <c r="W41" s="422"/>
      <c r="X41" s="422"/>
      <c r="Y41" s="422"/>
      <c r="Z41" s="472"/>
      <c r="AA41" s="474"/>
      <c r="AB41" s="335"/>
      <c r="AC41" s="336"/>
      <c r="AD41" s="422"/>
      <c r="AE41" s="426"/>
      <c r="AF41" s="422"/>
      <c r="AG41" s="422"/>
      <c r="AH41" s="422"/>
      <c r="AI41" s="422"/>
      <c r="AJ41" s="472">
        <v>1</v>
      </c>
      <c r="AK41" s="474"/>
      <c r="AL41" s="335"/>
      <c r="AM41" s="336"/>
      <c r="AN41" s="423"/>
      <c r="AO41" s="423"/>
      <c r="AP41" s="472"/>
      <c r="AQ41" s="474"/>
      <c r="AR41" s="335"/>
      <c r="AS41" s="336"/>
      <c r="AT41" s="498"/>
    </row>
    <row r="42" spans="1:46" ht="72">
      <c r="A42" s="408" t="s">
        <v>542</v>
      </c>
      <c r="B42" s="331"/>
      <c r="C42" s="332"/>
      <c r="D42" s="332"/>
      <c r="E42" s="332"/>
      <c r="F42" s="472">
        <v>1</v>
      </c>
      <c r="G42" s="474"/>
      <c r="H42" s="335"/>
      <c r="I42" s="336"/>
      <c r="J42" s="422"/>
      <c r="K42" s="426"/>
      <c r="L42" s="422"/>
      <c r="M42" s="422"/>
      <c r="N42" s="422"/>
      <c r="O42" s="422"/>
      <c r="P42" s="472"/>
      <c r="Q42" s="474"/>
      <c r="R42" s="335"/>
      <c r="S42" s="336"/>
      <c r="T42" s="426"/>
      <c r="U42" s="426"/>
      <c r="V42" s="422"/>
      <c r="W42" s="422"/>
      <c r="X42" s="422"/>
      <c r="Y42" s="422"/>
      <c r="Z42" s="472"/>
      <c r="AA42" s="474"/>
      <c r="AB42" s="335"/>
      <c r="AC42" s="336"/>
      <c r="AD42" s="422"/>
      <c r="AE42" s="426"/>
      <c r="AF42" s="422"/>
      <c r="AG42" s="422"/>
      <c r="AH42" s="422"/>
      <c r="AI42" s="422"/>
      <c r="AJ42" s="472">
        <v>1</v>
      </c>
      <c r="AK42" s="474"/>
      <c r="AL42" s="335"/>
      <c r="AM42" s="336"/>
      <c r="AN42" s="423"/>
      <c r="AO42" s="423"/>
      <c r="AP42" s="472"/>
      <c r="AQ42" s="474"/>
      <c r="AR42" s="335"/>
      <c r="AS42" s="336"/>
      <c r="AT42" s="498"/>
    </row>
    <row r="43" spans="1:46" ht="25.9" customHeight="1">
      <c r="A43" s="408" t="s">
        <v>752</v>
      </c>
      <c r="B43" s="331">
        <v>3</v>
      </c>
      <c r="C43" s="332">
        <v>3</v>
      </c>
      <c r="D43" s="332">
        <v>2</v>
      </c>
      <c r="E43" s="332">
        <v>3</v>
      </c>
      <c r="F43" s="655">
        <f>SUM(F44:F49)</f>
        <v>6</v>
      </c>
      <c r="G43" s="473">
        <f>IF(F43&lt;1,0,IF(F43&lt;2,1,IF(F43&lt;3,2,IF(F43&lt;5,3,IF(F43&lt;6,4,IF(F43=6,5))))))</f>
        <v>5</v>
      </c>
      <c r="H43" s="657">
        <f>SUM(H44:H49)</f>
        <v>0</v>
      </c>
      <c r="I43" s="334">
        <f t="shared" ref="I43" si="108">IF(H43&lt;1,0,IF(H43&lt;2,1,IF(H43&lt;3,2,IF(H43&lt;5,3,IF(H43&lt;6,4,IF(H43=6,5))))))</f>
        <v>0</v>
      </c>
      <c r="J43" s="422">
        <f t="shared" ref="J43" si="109">SUM(J44:J49)</f>
        <v>0</v>
      </c>
      <c r="K43" s="423">
        <f t="shared" ref="K43" si="110">IF(J43&lt;1,0,IF(J43&lt;2,1,IF(J43&lt;3,2,IF(J43&lt;5,3,IF(J43&lt;6,4,IF(J43=6,5))))))</f>
        <v>0</v>
      </c>
      <c r="L43" s="422">
        <f t="shared" ref="L43" si="111">SUM(L44:L49)</f>
        <v>0</v>
      </c>
      <c r="M43" s="423">
        <f t="shared" ref="M43" si="112">IF(L43&lt;1,0,IF(L43&lt;2,1,IF(L43&lt;3,2,IF(L43&lt;5,3,IF(L43&lt;6,4,IF(L43=6,5))))))</f>
        <v>0</v>
      </c>
      <c r="N43" s="422">
        <f t="shared" ref="N43" si="113">SUM(N44:N49)</f>
        <v>0</v>
      </c>
      <c r="O43" s="423">
        <f t="shared" ref="O43" si="114">IF(N43&lt;1,0,IF(N43&lt;2,1,IF(N43&lt;3,2,IF(N43&lt;5,3,IF(N43&lt;6,4,IF(N43=6,5))))))</f>
        <v>0</v>
      </c>
      <c r="P43" s="472">
        <f t="shared" ref="P43" si="115">SUM(P44:P49)</f>
        <v>5</v>
      </c>
      <c r="Q43" s="473">
        <f t="shared" ref="Q43" si="116">IF(P43&lt;1,0,IF(P43&lt;2,1,IF(P43&lt;3,2,IF(P43&lt;5,3,IF(P43&lt;6,4,IF(P43=6,5))))))</f>
        <v>4</v>
      </c>
      <c r="R43" s="335">
        <v>5</v>
      </c>
      <c r="S43" s="334">
        <f t="shared" ref="S43" si="117">IF(R43&lt;1,0,IF(R43&lt;2,1,IF(R43&lt;3,2,IF(R43&lt;5,3,IF(R43&lt;6,4,IF(R43=6,5))))))</f>
        <v>4</v>
      </c>
      <c r="T43" s="422">
        <f t="shared" ref="T43" si="118">SUM(T44:T49)</f>
        <v>0</v>
      </c>
      <c r="U43" s="423">
        <f t="shared" ref="U43" si="119">IF(T43&lt;1,0,IF(T43&lt;2,1,IF(T43&lt;3,2,IF(T43&lt;5,3,IF(T43&lt;6,4,IF(T43=6,5))))))</f>
        <v>0</v>
      </c>
      <c r="V43" s="422">
        <f t="shared" ref="V43" si="120">SUM(V44:V49)</f>
        <v>0</v>
      </c>
      <c r="W43" s="423">
        <f t="shared" ref="W43" si="121">IF(V43&lt;1,0,IF(V43&lt;2,1,IF(V43&lt;3,2,IF(V43&lt;5,3,IF(V43&lt;6,4,IF(V43=6,5))))))</f>
        <v>0</v>
      </c>
      <c r="X43" s="422">
        <f t="shared" ref="X43" si="122">SUM(X44:X49)</f>
        <v>0</v>
      </c>
      <c r="Y43" s="423">
        <f t="shared" ref="Y43" si="123">IF(X43&lt;1,0,IF(X43&lt;2,1,IF(X43&lt;3,2,IF(X43&lt;5,3,IF(X43&lt;6,4,IF(X43=6,5))))))</f>
        <v>0</v>
      </c>
      <c r="Z43" s="472">
        <v>6</v>
      </c>
      <c r="AA43" s="473">
        <f t="shared" ref="AA43" si="124">IF(Z43&lt;1,0,IF(Z43&lt;2,1,IF(Z43&lt;3,2,IF(Z43&lt;5,3,IF(Z43&lt;6,4,IF(Z43=6,5))))))</f>
        <v>5</v>
      </c>
      <c r="AB43" s="335">
        <v>5</v>
      </c>
      <c r="AC43" s="334">
        <f t="shared" ref="AC43" si="125">IF(AB43&lt;1,0,IF(AB43&lt;2,1,IF(AB43&lt;3,2,IF(AB43&lt;5,3,IF(AB43&lt;6,4,IF(AB43=6,5))))))</f>
        <v>4</v>
      </c>
      <c r="AD43" s="422">
        <f t="shared" ref="AD43" si="126">SUM(AD44:AD49)</f>
        <v>0</v>
      </c>
      <c r="AE43" s="423">
        <f t="shared" ref="AE43" si="127">IF(AD43&lt;1,0,IF(AD43&lt;2,1,IF(AD43&lt;3,2,IF(AD43&lt;5,3,IF(AD43&lt;6,4,IF(AD43=6,5))))))</f>
        <v>0</v>
      </c>
      <c r="AF43" s="422">
        <f t="shared" ref="AF43" si="128">SUM(AF44:AF49)</f>
        <v>0</v>
      </c>
      <c r="AG43" s="423">
        <f t="shared" ref="AG43" si="129">IF(AF43&lt;1,0,IF(AF43&lt;2,1,IF(AF43&lt;3,2,IF(AF43&lt;5,3,IF(AF43&lt;6,4,IF(AF43=6,5))))))</f>
        <v>0</v>
      </c>
      <c r="AH43" s="422">
        <f t="shared" ref="AH43" si="130">SUM(AH44:AH49)</f>
        <v>0</v>
      </c>
      <c r="AI43" s="423">
        <f t="shared" ref="AI43" si="131">IF(AH43&lt;1,0,IF(AH43&lt;2,1,IF(AH43&lt;3,2,IF(AH43&lt;5,3,IF(AH43&lt;6,4,IF(AH43=6,5))))))</f>
        <v>0</v>
      </c>
      <c r="AJ43" s="472">
        <v>4</v>
      </c>
      <c r="AK43" s="473">
        <f t="shared" ref="AK43" si="132">IF(AJ43&lt;1,0,IF(AJ43&lt;2,1,IF(AJ43&lt;3,2,IF(AJ43&lt;5,3,IF(AJ43&lt;6,4,IF(AJ43=6,5))))))</f>
        <v>3</v>
      </c>
      <c r="AL43" s="335">
        <v>5</v>
      </c>
      <c r="AM43" s="334">
        <f t="shared" ref="AM43" si="133">IF(AL43&lt;1,0,IF(AL43&lt;2,1,IF(AL43&lt;3,2,IF(AL43&lt;5,3,IF(AL43&lt;6,4,IF(AL43=6,5))))))</f>
        <v>4</v>
      </c>
      <c r="AN43" s="424">
        <v>3</v>
      </c>
      <c r="AO43" s="423">
        <f>IF(AN43&lt;1,0,IF(AN43&lt;2,1,IF(AN43&lt;3,2,IF(AN43&lt;4,3,IF(AN43=5,4,IF(AN43=6,5))))))</f>
        <v>3</v>
      </c>
      <c r="AP43" s="472">
        <f t="shared" ref="AP43" si="134">SUM(AP44:AP49)</f>
        <v>0</v>
      </c>
      <c r="AQ43" s="473">
        <f t="shared" ref="AQ43" si="135">IF(AP43&lt;1,0,IF(AP43&lt;2,1,IF(AP43&lt;3,2,IF(AP43&lt;5,3,IF(AP43&lt;6,4,IF(AP43=6,5))))))</f>
        <v>0</v>
      </c>
      <c r="AR43" s="335">
        <v>6</v>
      </c>
      <c r="AS43" s="334">
        <f t="shared" ref="AS43" si="136">IF(AR43&lt;1,0,IF(AR43&lt;2,1,IF(AR43&lt;3,2,IF(AR43&lt;5,3,IF(AR43&lt;6,4,IF(AR43=6,5))))))</f>
        <v>5</v>
      </c>
      <c r="AT43" s="498"/>
    </row>
    <row r="44" spans="1:46" ht="48">
      <c r="A44" s="408" t="s">
        <v>543</v>
      </c>
      <c r="B44" s="331"/>
      <c r="C44" s="332"/>
      <c r="D44" s="332"/>
      <c r="E44" s="332"/>
      <c r="F44" s="472">
        <v>1</v>
      </c>
      <c r="G44" s="475"/>
      <c r="H44" s="335"/>
      <c r="I44" s="339"/>
      <c r="J44" s="422"/>
      <c r="K44" s="428"/>
      <c r="L44" s="422"/>
      <c r="M44" s="422"/>
      <c r="N44" s="422"/>
      <c r="O44" s="422"/>
      <c r="P44" s="472">
        <v>1</v>
      </c>
      <c r="Q44" s="475"/>
      <c r="R44" s="339">
        <v>1</v>
      </c>
      <c r="S44" s="339"/>
      <c r="T44" s="428"/>
      <c r="U44" s="428"/>
      <c r="V44" s="422"/>
      <c r="W44" s="422"/>
      <c r="X44" s="422"/>
      <c r="Y44" s="422"/>
      <c r="Z44" s="472"/>
      <c r="AA44" s="475"/>
      <c r="AB44" s="335"/>
      <c r="AC44" s="339"/>
      <c r="AD44" s="422"/>
      <c r="AE44" s="428"/>
      <c r="AF44" s="422"/>
      <c r="AG44" s="422"/>
      <c r="AH44" s="422"/>
      <c r="AI44" s="422"/>
      <c r="AJ44" s="472">
        <v>1</v>
      </c>
      <c r="AK44" s="475"/>
      <c r="AL44" s="335">
        <v>1</v>
      </c>
      <c r="AM44" s="339"/>
      <c r="AN44" s="427"/>
      <c r="AO44" s="427"/>
      <c r="AP44" s="472"/>
      <c r="AQ44" s="475"/>
      <c r="AR44" s="335"/>
      <c r="AS44" s="339"/>
      <c r="AT44" s="498"/>
    </row>
    <row r="45" spans="1:46" ht="72">
      <c r="A45" s="408" t="s">
        <v>544</v>
      </c>
      <c r="B45" s="331"/>
      <c r="C45" s="332"/>
      <c r="D45" s="332"/>
      <c r="E45" s="332"/>
      <c r="F45" s="472">
        <v>1</v>
      </c>
      <c r="G45" s="475"/>
      <c r="H45" s="335"/>
      <c r="I45" s="339"/>
      <c r="J45" s="422"/>
      <c r="K45" s="428"/>
      <c r="L45" s="422"/>
      <c r="M45" s="422"/>
      <c r="N45" s="422"/>
      <c r="O45" s="422"/>
      <c r="P45" s="472">
        <v>1</v>
      </c>
      <c r="Q45" s="475"/>
      <c r="R45" s="339">
        <v>1</v>
      </c>
      <c r="S45" s="339"/>
      <c r="T45" s="428"/>
      <c r="U45" s="428"/>
      <c r="V45" s="422"/>
      <c r="W45" s="422"/>
      <c r="X45" s="422"/>
      <c r="Y45" s="422"/>
      <c r="Z45" s="472"/>
      <c r="AA45" s="475"/>
      <c r="AB45" s="335"/>
      <c r="AC45" s="339"/>
      <c r="AD45" s="422"/>
      <c r="AE45" s="428"/>
      <c r="AF45" s="422"/>
      <c r="AG45" s="422"/>
      <c r="AH45" s="422"/>
      <c r="AI45" s="422"/>
      <c r="AJ45" s="472">
        <v>1</v>
      </c>
      <c r="AK45" s="475"/>
      <c r="AL45" s="335">
        <v>1</v>
      </c>
      <c r="AM45" s="339"/>
      <c r="AN45" s="427"/>
      <c r="AO45" s="427"/>
      <c r="AP45" s="472"/>
      <c r="AQ45" s="475"/>
      <c r="AR45" s="335"/>
      <c r="AS45" s="339"/>
      <c r="AT45" s="498"/>
    </row>
    <row r="46" spans="1:46" ht="52.5" customHeight="1">
      <c r="A46" s="408" t="s">
        <v>545</v>
      </c>
      <c r="B46" s="331"/>
      <c r="C46" s="332"/>
      <c r="D46" s="332"/>
      <c r="E46" s="332"/>
      <c r="F46" s="472">
        <v>1</v>
      </c>
      <c r="G46" s="475"/>
      <c r="H46" s="335"/>
      <c r="I46" s="339"/>
      <c r="J46" s="422"/>
      <c r="K46" s="428"/>
      <c r="L46" s="422"/>
      <c r="M46" s="422"/>
      <c r="N46" s="422"/>
      <c r="O46" s="422"/>
      <c r="P46" s="472">
        <v>1</v>
      </c>
      <c r="Q46" s="475"/>
      <c r="R46" s="339">
        <v>1</v>
      </c>
      <c r="S46" s="339"/>
      <c r="T46" s="428"/>
      <c r="U46" s="428"/>
      <c r="V46" s="422"/>
      <c r="W46" s="422"/>
      <c r="X46" s="422"/>
      <c r="Y46" s="422"/>
      <c r="Z46" s="472"/>
      <c r="AA46" s="475"/>
      <c r="AB46" s="335"/>
      <c r="AC46" s="339"/>
      <c r="AD46" s="422"/>
      <c r="AE46" s="428"/>
      <c r="AF46" s="422"/>
      <c r="AG46" s="422"/>
      <c r="AH46" s="422"/>
      <c r="AI46" s="422"/>
      <c r="AJ46" s="472">
        <v>1</v>
      </c>
      <c r="AK46" s="475"/>
      <c r="AL46" s="335">
        <v>1</v>
      </c>
      <c r="AM46" s="339"/>
      <c r="AN46" s="427"/>
      <c r="AO46" s="427"/>
      <c r="AP46" s="472"/>
      <c r="AQ46" s="475"/>
      <c r="AR46" s="335"/>
      <c r="AS46" s="339"/>
      <c r="AT46" s="498"/>
    </row>
    <row r="47" spans="1:46" ht="48">
      <c r="A47" s="408" t="s">
        <v>546</v>
      </c>
      <c r="B47" s="331"/>
      <c r="C47" s="332"/>
      <c r="D47" s="332"/>
      <c r="E47" s="332"/>
      <c r="F47" s="472">
        <v>1</v>
      </c>
      <c r="G47" s="475"/>
      <c r="H47" s="335"/>
      <c r="I47" s="339"/>
      <c r="J47" s="422"/>
      <c r="K47" s="428"/>
      <c r="L47" s="422"/>
      <c r="M47" s="422"/>
      <c r="N47" s="422"/>
      <c r="O47" s="422"/>
      <c r="P47" s="472">
        <v>1</v>
      </c>
      <c r="Q47" s="475"/>
      <c r="R47" s="339">
        <v>1</v>
      </c>
      <c r="S47" s="339"/>
      <c r="T47" s="428"/>
      <c r="U47" s="428"/>
      <c r="V47" s="422"/>
      <c r="W47" s="422"/>
      <c r="X47" s="422"/>
      <c r="Y47" s="422"/>
      <c r="Z47" s="472"/>
      <c r="AA47" s="475"/>
      <c r="AB47" s="335"/>
      <c r="AC47" s="339"/>
      <c r="AD47" s="422"/>
      <c r="AE47" s="428"/>
      <c r="AF47" s="422"/>
      <c r="AG47" s="422"/>
      <c r="AH47" s="422"/>
      <c r="AI47" s="422"/>
      <c r="AJ47" s="472">
        <v>1</v>
      </c>
      <c r="AK47" s="475"/>
      <c r="AL47" s="335"/>
      <c r="AM47" s="339"/>
      <c r="AN47" s="427"/>
      <c r="AO47" s="427"/>
      <c r="AP47" s="472"/>
      <c r="AQ47" s="475"/>
      <c r="AR47" s="335"/>
      <c r="AS47" s="339"/>
      <c r="AT47" s="498"/>
    </row>
    <row r="48" spans="1:46" ht="72">
      <c r="A48" s="408" t="s">
        <v>547</v>
      </c>
      <c r="B48" s="331"/>
      <c r="C48" s="332"/>
      <c r="D48" s="332"/>
      <c r="E48" s="332"/>
      <c r="F48" s="472">
        <v>1</v>
      </c>
      <c r="G48" s="475"/>
      <c r="H48" s="335"/>
      <c r="I48" s="339"/>
      <c r="J48" s="422"/>
      <c r="K48" s="428"/>
      <c r="L48" s="422"/>
      <c r="M48" s="422"/>
      <c r="N48" s="422"/>
      <c r="O48" s="422"/>
      <c r="P48" s="472">
        <v>1</v>
      </c>
      <c r="Q48" s="475"/>
      <c r="R48" s="339"/>
      <c r="S48" s="339"/>
      <c r="T48" s="428"/>
      <c r="U48" s="428"/>
      <c r="V48" s="422"/>
      <c r="W48" s="422"/>
      <c r="X48" s="422"/>
      <c r="Y48" s="422"/>
      <c r="Z48" s="472"/>
      <c r="AA48" s="475"/>
      <c r="AB48" s="335"/>
      <c r="AC48" s="339"/>
      <c r="AD48" s="422"/>
      <c r="AE48" s="428"/>
      <c r="AF48" s="422"/>
      <c r="AG48" s="422"/>
      <c r="AH48" s="422"/>
      <c r="AI48" s="422"/>
      <c r="AJ48" s="472"/>
      <c r="AK48" s="475"/>
      <c r="AL48" s="335"/>
      <c r="AM48" s="339"/>
      <c r="AN48" s="427"/>
      <c r="AO48" s="427"/>
      <c r="AP48" s="472"/>
      <c r="AQ48" s="475"/>
      <c r="AR48" s="335"/>
      <c r="AS48" s="339"/>
      <c r="AT48" s="498"/>
    </row>
    <row r="49" spans="1:46" ht="48">
      <c r="A49" s="408" t="s">
        <v>548</v>
      </c>
      <c r="B49" s="331"/>
      <c r="C49" s="332"/>
      <c r="D49" s="332"/>
      <c r="E49" s="332"/>
      <c r="F49" s="472">
        <v>1</v>
      </c>
      <c r="G49" s="475"/>
      <c r="H49" s="335"/>
      <c r="I49" s="339"/>
      <c r="J49" s="422"/>
      <c r="K49" s="428"/>
      <c r="L49" s="422"/>
      <c r="M49" s="422"/>
      <c r="N49" s="422"/>
      <c r="O49" s="422"/>
      <c r="P49" s="472"/>
      <c r="Q49" s="475"/>
      <c r="R49" s="339"/>
      <c r="S49" s="339"/>
      <c r="T49" s="428"/>
      <c r="U49" s="428"/>
      <c r="V49" s="422"/>
      <c r="W49" s="422"/>
      <c r="X49" s="422"/>
      <c r="Y49" s="422"/>
      <c r="Z49" s="472"/>
      <c r="AA49" s="475"/>
      <c r="AB49" s="335"/>
      <c r="AC49" s="339"/>
      <c r="AD49" s="422"/>
      <c r="AE49" s="428"/>
      <c r="AF49" s="422"/>
      <c r="AG49" s="422"/>
      <c r="AH49" s="422"/>
      <c r="AI49" s="422"/>
      <c r="AJ49" s="472"/>
      <c r="AK49" s="475"/>
      <c r="AL49" s="335"/>
      <c r="AM49" s="339"/>
      <c r="AN49" s="427"/>
      <c r="AO49" s="427"/>
      <c r="AP49" s="472"/>
      <c r="AQ49" s="475"/>
      <c r="AR49" s="335"/>
      <c r="AS49" s="339"/>
      <c r="AT49" s="498"/>
    </row>
    <row r="50" spans="1:46" ht="27" customHeight="1">
      <c r="A50" s="408" t="s">
        <v>753</v>
      </c>
      <c r="B50" s="331">
        <v>4</v>
      </c>
      <c r="C50" s="332">
        <v>4</v>
      </c>
      <c r="D50" s="332">
        <v>4</v>
      </c>
      <c r="E50" s="332">
        <v>3</v>
      </c>
      <c r="F50" s="655">
        <f>SUM(F51:F58)</f>
        <v>5</v>
      </c>
      <c r="G50" s="473">
        <f>IF(F50&lt;1,0,IF(F50&lt;2,1,IF(F50&lt;3,2,IF(F50&lt;4,3,IF(F50&lt;5,4,IF(F50=5,5))))))</f>
        <v>5</v>
      </c>
      <c r="H50" s="657">
        <f>SUM(H51:H58)</f>
        <v>0</v>
      </c>
      <c r="I50" s="334">
        <f t="shared" ref="I50" si="137">IF(H50&lt;1,0,IF(H50&lt;2,1,IF(H50&lt;3,2,IF(H50&lt;4,3,IF(H50&lt;5,4,IF(H50=5,5))))))</f>
        <v>0</v>
      </c>
      <c r="J50" s="422">
        <f t="shared" ref="J50" si="138">SUM(J51:J58)</f>
        <v>0</v>
      </c>
      <c r="K50" s="423">
        <f t="shared" ref="K50" si="139">IF(J50&lt;1,0,IF(J50&lt;2,1,IF(J50&lt;3,2,IF(J50&lt;4,3,IF(J50&lt;5,4,IF(J50=5,5))))))</f>
        <v>0</v>
      </c>
      <c r="L50" s="422">
        <f t="shared" ref="L50" si="140">SUM(L51:L58)</f>
        <v>0</v>
      </c>
      <c r="M50" s="423">
        <f t="shared" ref="M50" si="141">IF(L50&lt;1,0,IF(L50&lt;2,1,IF(L50&lt;3,2,IF(L50&lt;4,3,IF(L50&lt;5,4,IF(L50=5,5))))))</f>
        <v>0</v>
      </c>
      <c r="N50" s="422">
        <f t="shared" ref="N50" si="142">SUM(N51:N58)</f>
        <v>0</v>
      </c>
      <c r="O50" s="423">
        <f t="shared" ref="O50" si="143">IF(N50&lt;1,0,IF(N50&lt;2,1,IF(N50&lt;3,2,IF(N50&lt;4,3,IF(N50&lt;5,4,IF(N50=5,5))))))</f>
        <v>0</v>
      </c>
      <c r="P50" s="472">
        <f t="shared" ref="P50" si="144">SUM(P51:P58)</f>
        <v>5</v>
      </c>
      <c r="Q50" s="473">
        <f t="shared" ref="Q50" si="145">IF(P50&lt;1,0,IF(P50&lt;2,1,IF(P50&lt;3,2,IF(P50&lt;4,3,IF(P50&lt;5,4,IF(P50=5,5))))))</f>
        <v>5</v>
      </c>
      <c r="R50" s="335">
        <f>SUM(R51:R58)</f>
        <v>5</v>
      </c>
      <c r="S50" s="334">
        <f>IF(R50&lt;1,0,IF(R50&lt;2,1,IF(R50&lt;3,2,IF(R50&lt;4,3,IF(R50&lt;5,4,IF(R50=5,5))))))</f>
        <v>5</v>
      </c>
      <c r="T50" s="422">
        <f t="shared" ref="T50" si="146">SUM(T51:T58)</f>
        <v>0</v>
      </c>
      <c r="U50" s="423">
        <f t="shared" ref="U50" si="147">IF(T50&lt;1,0,IF(T50&lt;2,1,IF(T50&lt;3,2,IF(T50&lt;4,3,IF(T50&lt;5,4,IF(T50=5,5))))))</f>
        <v>0</v>
      </c>
      <c r="V50" s="422">
        <f t="shared" ref="V50" si="148">SUM(V51:V58)</f>
        <v>0</v>
      </c>
      <c r="W50" s="423">
        <f t="shared" ref="W50" si="149">IF(V50&lt;1,0,IF(V50&lt;2,1,IF(V50&lt;3,2,IF(V50&lt;4,3,IF(V50&lt;5,4,IF(V50=5,5))))))</f>
        <v>0</v>
      </c>
      <c r="X50" s="422">
        <f t="shared" ref="X50" si="150">SUM(X51:X58)</f>
        <v>0</v>
      </c>
      <c r="Y50" s="423">
        <f t="shared" ref="Y50" si="151">IF(X50&lt;1,0,IF(X50&lt;2,1,IF(X50&lt;3,2,IF(X50&lt;4,3,IF(X50&lt;5,4,IF(X50=5,5))))))</f>
        <v>0</v>
      </c>
      <c r="Z50" s="472">
        <v>5</v>
      </c>
      <c r="AA50" s="473">
        <f t="shared" ref="AA50" si="152">IF(Z50&lt;1,0,IF(Z50&lt;2,1,IF(Z50&lt;3,2,IF(Z50&lt;4,3,IF(Z50&lt;5,4,IF(Z50=5,5))))))</f>
        <v>5</v>
      </c>
      <c r="AB50" s="335">
        <v>3</v>
      </c>
      <c r="AC50" s="334">
        <f t="shared" ref="AC50" si="153">IF(AB50&lt;1,0,IF(AB50&lt;2,1,IF(AB50&lt;3,2,IF(AB50&lt;4,3,IF(AB50&lt;5,4,IF(AB50=5,5))))))</f>
        <v>3</v>
      </c>
      <c r="AD50" s="422">
        <f t="shared" ref="AD50" si="154">SUM(AD51:AD58)</f>
        <v>0</v>
      </c>
      <c r="AE50" s="423">
        <f t="shared" ref="AE50" si="155">IF(AD50&lt;1,0,IF(AD50&lt;2,1,IF(AD50&lt;3,2,IF(AD50&lt;4,3,IF(AD50&lt;5,4,IF(AD50=5,5))))))</f>
        <v>0</v>
      </c>
      <c r="AF50" s="422">
        <f t="shared" ref="AF50" si="156">SUM(AF51:AF58)</f>
        <v>0</v>
      </c>
      <c r="AG50" s="423">
        <f t="shared" ref="AG50" si="157">IF(AF50&lt;1,0,IF(AF50&lt;2,1,IF(AF50&lt;3,2,IF(AF50&lt;4,3,IF(AF50&lt;5,4,IF(AF50=5,5))))))</f>
        <v>0</v>
      </c>
      <c r="AH50" s="422">
        <f t="shared" ref="AH50" si="158">SUM(AH51:AH58)</f>
        <v>0</v>
      </c>
      <c r="AI50" s="423">
        <f t="shared" ref="AI50" si="159">IF(AH50&lt;1,0,IF(AH50&lt;2,1,IF(AH50&lt;3,2,IF(AH50&lt;4,3,IF(AH50&lt;5,4,IF(AH50=5,5))))))</f>
        <v>0</v>
      </c>
      <c r="AJ50" s="472">
        <v>5</v>
      </c>
      <c r="AK50" s="473">
        <f t="shared" ref="AK50" si="160">IF(AJ50&lt;1,0,IF(AJ50&lt;2,1,IF(AJ50&lt;3,2,IF(AJ50&lt;4,3,IF(AJ50&lt;5,4,IF(AJ50=5,5))))))</f>
        <v>5</v>
      </c>
      <c r="AL50" s="335">
        <f t="shared" ref="AL50" si="161">SUM(AL51:AL58)</f>
        <v>1</v>
      </c>
      <c r="AM50" s="622">
        <f t="shared" ref="AM50" si="162">IF(AL50&lt;1,0,IF(AL50&lt;2,1,IF(AL50&lt;3,2,IF(AL50&lt;4,3,IF(AL50&lt;5,4,IF(AL50=5,5))))))</f>
        <v>1</v>
      </c>
      <c r="AN50" s="424">
        <v>5</v>
      </c>
      <c r="AO50" s="423">
        <f>IF(AN50&lt;1,0,IF(AN50&lt;2,1,IF(AN50&lt;3,2,IF(AN50&lt;4,3,IF(AN50&lt;5,4,IF(AN50=5,5))))))</f>
        <v>5</v>
      </c>
      <c r="AP50" s="472">
        <f t="shared" ref="AP50" si="163">SUM(AP51:AP58)</f>
        <v>0</v>
      </c>
      <c r="AQ50" s="473">
        <f t="shared" ref="AQ50" si="164">IF(AP50&lt;1,0,IF(AP50&lt;2,1,IF(AP50&lt;3,2,IF(AP50&lt;4,3,IF(AP50&lt;5,4,IF(AP50=5,5))))))</f>
        <v>0</v>
      </c>
      <c r="AR50" s="335">
        <v>2</v>
      </c>
      <c r="AS50" s="622">
        <f t="shared" ref="AS50" si="165">IF(AR50&lt;1,0,IF(AR50&lt;2,1,IF(AR50&lt;3,2,IF(AR50&lt;4,3,IF(AR50&lt;5,4,IF(AR50=5,5))))))</f>
        <v>2</v>
      </c>
      <c r="AT50" s="498"/>
    </row>
    <row r="51" spans="1:46" ht="120">
      <c r="A51" s="408" t="s">
        <v>549</v>
      </c>
      <c r="B51" s="331"/>
      <c r="C51" s="332"/>
      <c r="D51" s="332"/>
      <c r="E51" s="332"/>
      <c r="F51" s="472">
        <v>1</v>
      </c>
      <c r="G51" s="475"/>
      <c r="H51" s="335"/>
      <c r="I51" s="339"/>
      <c r="J51" s="422"/>
      <c r="K51" s="428"/>
      <c r="L51" s="422"/>
      <c r="M51" s="422"/>
      <c r="N51" s="422"/>
      <c r="O51" s="422"/>
      <c r="P51" s="472">
        <v>1</v>
      </c>
      <c r="Q51" s="475"/>
      <c r="R51" s="335">
        <v>1</v>
      </c>
      <c r="S51" s="339"/>
      <c r="T51" s="428"/>
      <c r="U51" s="428"/>
      <c r="V51" s="422"/>
      <c r="W51" s="422"/>
      <c r="X51" s="422"/>
      <c r="Y51" s="422"/>
      <c r="Z51" s="472"/>
      <c r="AA51" s="475"/>
      <c r="AB51" s="335"/>
      <c r="AC51" s="339"/>
      <c r="AD51" s="428"/>
      <c r="AE51" s="428"/>
      <c r="AF51" s="422"/>
      <c r="AG51" s="422"/>
      <c r="AH51" s="422"/>
      <c r="AI51" s="422"/>
      <c r="AJ51" s="472">
        <v>1</v>
      </c>
      <c r="AK51" s="475"/>
      <c r="AL51" s="335">
        <v>1</v>
      </c>
      <c r="AM51" s="339"/>
      <c r="AN51" s="427"/>
      <c r="AO51" s="427"/>
      <c r="AP51" s="472"/>
      <c r="AQ51" s="475"/>
      <c r="AR51" s="335"/>
      <c r="AS51" s="624"/>
      <c r="AT51" s="498"/>
    </row>
    <row r="52" spans="1:46" ht="48">
      <c r="A52" s="408" t="s">
        <v>550</v>
      </c>
      <c r="B52" s="331"/>
      <c r="C52" s="332"/>
      <c r="D52" s="332"/>
      <c r="E52" s="332"/>
      <c r="F52" s="472">
        <v>1</v>
      </c>
      <c r="G52" s="475"/>
      <c r="H52" s="335"/>
      <c r="I52" s="339"/>
      <c r="J52" s="422"/>
      <c r="K52" s="428"/>
      <c r="L52" s="422"/>
      <c r="M52" s="422"/>
      <c r="N52" s="422"/>
      <c r="O52" s="422"/>
      <c r="P52" s="472">
        <v>1</v>
      </c>
      <c r="Q52" s="475"/>
      <c r="R52" s="335">
        <v>1</v>
      </c>
      <c r="S52" s="339"/>
      <c r="T52" s="428"/>
      <c r="U52" s="428"/>
      <c r="V52" s="422"/>
      <c r="W52" s="422"/>
      <c r="X52" s="422"/>
      <c r="Y52" s="422"/>
      <c r="Z52" s="472"/>
      <c r="AA52" s="475"/>
      <c r="AB52" s="335"/>
      <c r="AC52" s="339"/>
      <c r="AD52" s="428"/>
      <c r="AE52" s="428"/>
      <c r="AF52" s="422"/>
      <c r="AG52" s="422"/>
      <c r="AH52" s="422"/>
      <c r="AI52" s="422"/>
      <c r="AJ52" s="472">
        <v>1</v>
      </c>
      <c r="AK52" s="475"/>
      <c r="AL52" s="335"/>
      <c r="AM52" s="339"/>
      <c r="AN52" s="427"/>
      <c r="AO52" s="427"/>
      <c r="AP52" s="472"/>
      <c r="AQ52" s="475"/>
      <c r="AR52" s="335"/>
      <c r="AS52" s="624"/>
      <c r="AT52" s="498"/>
    </row>
    <row r="53" spans="1:46">
      <c r="A53" s="408" t="s">
        <v>551</v>
      </c>
      <c r="B53" s="331"/>
      <c r="C53" s="332"/>
      <c r="D53" s="332"/>
      <c r="E53" s="332"/>
      <c r="F53" s="472"/>
      <c r="G53" s="475"/>
      <c r="H53" s="335"/>
      <c r="I53" s="339"/>
      <c r="J53" s="422"/>
      <c r="K53" s="428"/>
      <c r="L53" s="422"/>
      <c r="M53" s="422"/>
      <c r="N53" s="422"/>
      <c r="O53" s="422"/>
      <c r="P53" s="472"/>
      <c r="Q53" s="475"/>
      <c r="R53" s="335"/>
      <c r="S53" s="339"/>
      <c r="T53" s="428"/>
      <c r="U53" s="428"/>
      <c r="V53" s="422"/>
      <c r="W53" s="422"/>
      <c r="X53" s="422"/>
      <c r="Y53" s="422"/>
      <c r="Z53" s="472"/>
      <c r="AA53" s="475"/>
      <c r="AB53" s="335"/>
      <c r="AC53" s="339"/>
      <c r="AD53" s="428"/>
      <c r="AE53" s="428"/>
      <c r="AF53" s="422"/>
      <c r="AG53" s="422"/>
      <c r="AH53" s="422"/>
      <c r="AI53" s="422"/>
      <c r="AJ53" s="472"/>
      <c r="AK53" s="475"/>
      <c r="AL53" s="335"/>
      <c r="AM53" s="339"/>
      <c r="AN53" s="427"/>
      <c r="AO53" s="427"/>
      <c r="AP53" s="472"/>
      <c r="AQ53" s="475"/>
      <c r="AR53" s="335"/>
      <c r="AS53" s="624"/>
      <c r="AT53" s="498"/>
    </row>
    <row r="54" spans="1:46" ht="48">
      <c r="A54" s="408" t="s">
        <v>552</v>
      </c>
      <c r="B54" s="331"/>
      <c r="C54" s="332"/>
      <c r="D54" s="332"/>
      <c r="E54" s="332"/>
      <c r="F54" s="472"/>
      <c r="G54" s="475"/>
      <c r="H54" s="335"/>
      <c r="I54" s="339"/>
      <c r="J54" s="422"/>
      <c r="K54" s="428"/>
      <c r="L54" s="422"/>
      <c r="M54" s="422"/>
      <c r="N54" s="422"/>
      <c r="O54" s="422"/>
      <c r="P54" s="472"/>
      <c r="Q54" s="475"/>
      <c r="R54" s="335"/>
      <c r="S54" s="339"/>
      <c r="T54" s="428"/>
      <c r="U54" s="428"/>
      <c r="V54" s="422"/>
      <c r="W54" s="422"/>
      <c r="X54" s="422"/>
      <c r="Y54" s="422"/>
      <c r="Z54" s="472"/>
      <c r="AA54" s="475"/>
      <c r="AB54" s="335"/>
      <c r="AC54" s="339"/>
      <c r="AD54" s="428"/>
      <c r="AE54" s="428"/>
      <c r="AF54" s="422"/>
      <c r="AG54" s="422"/>
      <c r="AH54" s="422"/>
      <c r="AI54" s="422"/>
      <c r="AJ54" s="472"/>
      <c r="AK54" s="475"/>
      <c r="AL54" s="335"/>
      <c r="AM54" s="339"/>
      <c r="AN54" s="427"/>
      <c r="AO54" s="427"/>
      <c r="AP54" s="472"/>
      <c r="AQ54" s="475"/>
      <c r="AR54" s="335"/>
      <c r="AS54" s="624"/>
      <c r="AT54" s="498"/>
    </row>
    <row r="55" spans="1:46" ht="48">
      <c r="A55" s="408" t="s">
        <v>553</v>
      </c>
      <c r="B55" s="331"/>
      <c r="C55" s="332"/>
      <c r="D55" s="332"/>
      <c r="E55" s="332"/>
      <c r="F55" s="472"/>
      <c r="G55" s="475"/>
      <c r="H55" s="335"/>
      <c r="I55" s="339"/>
      <c r="J55" s="422"/>
      <c r="K55" s="428"/>
      <c r="L55" s="422"/>
      <c r="M55" s="422"/>
      <c r="N55" s="422"/>
      <c r="O55" s="422"/>
      <c r="P55" s="472"/>
      <c r="Q55" s="475"/>
      <c r="R55" s="335"/>
      <c r="S55" s="339"/>
      <c r="T55" s="428"/>
      <c r="U55" s="428"/>
      <c r="V55" s="422"/>
      <c r="W55" s="422"/>
      <c r="X55" s="422"/>
      <c r="Y55" s="422"/>
      <c r="Z55" s="472"/>
      <c r="AA55" s="475"/>
      <c r="AB55" s="335"/>
      <c r="AC55" s="339"/>
      <c r="AD55" s="428"/>
      <c r="AE55" s="428"/>
      <c r="AF55" s="422"/>
      <c r="AG55" s="422"/>
      <c r="AH55" s="422"/>
      <c r="AI55" s="422"/>
      <c r="AJ55" s="472"/>
      <c r="AK55" s="475"/>
      <c r="AL55" s="335"/>
      <c r="AM55" s="339"/>
      <c r="AN55" s="427"/>
      <c r="AO55" s="427"/>
      <c r="AP55" s="472"/>
      <c r="AQ55" s="475"/>
      <c r="AR55" s="335"/>
      <c r="AS55" s="624"/>
      <c r="AT55" s="498"/>
    </row>
    <row r="56" spans="1:46" ht="48">
      <c r="A56" s="408" t="s">
        <v>554</v>
      </c>
      <c r="B56" s="331" t="s">
        <v>394</v>
      </c>
      <c r="C56" s="332" t="s">
        <v>394</v>
      </c>
      <c r="D56" s="332" t="s">
        <v>394</v>
      </c>
      <c r="E56" s="332" t="s">
        <v>394</v>
      </c>
      <c r="F56" s="476">
        <v>1</v>
      </c>
      <c r="G56" s="473"/>
      <c r="H56" s="333"/>
      <c r="I56" s="334"/>
      <c r="J56" s="424"/>
      <c r="K56" s="423"/>
      <c r="L56" s="425"/>
      <c r="M56" s="425"/>
      <c r="N56" s="425"/>
      <c r="O56" s="425"/>
      <c r="P56" s="476">
        <v>1</v>
      </c>
      <c r="Q56" s="473"/>
      <c r="R56" s="332">
        <v>1</v>
      </c>
      <c r="S56" s="334"/>
      <c r="T56" s="424"/>
      <c r="U56" s="423"/>
      <c r="V56" s="425"/>
      <c r="W56" s="425"/>
      <c r="X56" s="425"/>
      <c r="Y56" s="425"/>
      <c r="Z56" s="476"/>
      <c r="AA56" s="473"/>
      <c r="AB56" s="332"/>
      <c r="AC56" s="334"/>
      <c r="AD56" s="424"/>
      <c r="AE56" s="423"/>
      <c r="AF56" s="425"/>
      <c r="AG56" s="425"/>
      <c r="AH56" s="425"/>
      <c r="AI56" s="425"/>
      <c r="AJ56" s="476">
        <v>1</v>
      </c>
      <c r="AK56" s="473"/>
      <c r="AL56" s="332"/>
      <c r="AM56" s="334"/>
      <c r="AN56" s="424">
        <v>4</v>
      </c>
      <c r="AO56" s="423">
        <f>IF(AN56&lt;1,0,IF(AN56&lt;2,1,IF(AN56&lt;3,2,IF(AN56&lt;4,3,IF(AN56&lt;5,4,IF(AN56=5,5))))))</f>
        <v>4</v>
      </c>
      <c r="AP56" s="476"/>
      <c r="AQ56" s="473"/>
      <c r="AR56" s="332"/>
      <c r="AS56" s="622"/>
      <c r="AT56" s="498"/>
    </row>
    <row r="57" spans="1:46" ht="48">
      <c r="A57" s="408" t="s">
        <v>555</v>
      </c>
      <c r="B57" s="331"/>
      <c r="C57" s="332"/>
      <c r="D57" s="332"/>
      <c r="E57" s="332"/>
      <c r="F57" s="472">
        <v>1</v>
      </c>
      <c r="G57" s="475"/>
      <c r="H57" s="335"/>
      <c r="I57" s="339"/>
      <c r="J57" s="422"/>
      <c r="K57" s="428"/>
      <c r="L57" s="422"/>
      <c r="M57" s="422"/>
      <c r="N57" s="422"/>
      <c r="O57" s="422"/>
      <c r="P57" s="472">
        <v>1</v>
      </c>
      <c r="Q57" s="475"/>
      <c r="R57" s="335">
        <v>1</v>
      </c>
      <c r="S57" s="339"/>
      <c r="T57" s="428"/>
      <c r="U57" s="428"/>
      <c r="V57" s="422"/>
      <c r="W57" s="422"/>
      <c r="X57" s="422"/>
      <c r="Y57" s="422"/>
      <c r="Z57" s="472"/>
      <c r="AA57" s="475"/>
      <c r="AB57" s="335"/>
      <c r="AC57" s="339"/>
      <c r="AD57" s="428"/>
      <c r="AE57" s="428"/>
      <c r="AF57" s="422"/>
      <c r="AG57" s="422"/>
      <c r="AH57" s="422"/>
      <c r="AI57" s="422"/>
      <c r="AJ57" s="472">
        <v>1</v>
      </c>
      <c r="AK57" s="475"/>
      <c r="AL57" s="335"/>
      <c r="AM57" s="339"/>
      <c r="AN57" s="427"/>
      <c r="AO57" s="427"/>
      <c r="AP57" s="472"/>
      <c r="AQ57" s="475"/>
      <c r="AR57" s="335"/>
      <c r="AS57" s="624"/>
      <c r="AT57" s="498"/>
    </row>
    <row r="58" spans="1:46" ht="24" customHeight="1">
      <c r="A58" s="408" t="s">
        <v>556</v>
      </c>
      <c r="B58" s="331"/>
      <c r="C58" s="332"/>
      <c r="D58" s="332"/>
      <c r="E58" s="332"/>
      <c r="F58" s="472">
        <v>1</v>
      </c>
      <c r="G58" s="475"/>
      <c r="H58" s="335"/>
      <c r="I58" s="339"/>
      <c r="J58" s="422"/>
      <c r="K58" s="428"/>
      <c r="L58" s="422"/>
      <c r="M58" s="422"/>
      <c r="N58" s="422"/>
      <c r="O58" s="422"/>
      <c r="P58" s="472">
        <v>1</v>
      </c>
      <c r="Q58" s="475"/>
      <c r="R58" s="335">
        <v>1</v>
      </c>
      <c r="S58" s="339"/>
      <c r="T58" s="428"/>
      <c r="U58" s="428"/>
      <c r="V58" s="422"/>
      <c r="W58" s="422"/>
      <c r="X58" s="422"/>
      <c r="Y58" s="422"/>
      <c r="Z58" s="472"/>
      <c r="AA58" s="475"/>
      <c r="AB58" s="335"/>
      <c r="AC58" s="339"/>
      <c r="AD58" s="428"/>
      <c r="AE58" s="428"/>
      <c r="AF58" s="422"/>
      <c r="AG58" s="422"/>
      <c r="AH58" s="422"/>
      <c r="AI58" s="422"/>
      <c r="AJ58" s="472">
        <v>1</v>
      </c>
      <c r="AK58" s="475"/>
      <c r="AL58" s="335"/>
      <c r="AM58" s="339"/>
      <c r="AN58" s="427"/>
      <c r="AO58" s="427"/>
      <c r="AP58" s="472"/>
      <c r="AQ58" s="475"/>
      <c r="AR58" s="335"/>
      <c r="AS58" s="624"/>
      <c r="AT58" s="498"/>
    </row>
    <row r="59" spans="1:46" ht="48">
      <c r="A59" s="408" t="s">
        <v>557</v>
      </c>
      <c r="B59" s="331"/>
      <c r="C59" s="332"/>
      <c r="D59" s="332"/>
      <c r="E59" s="332"/>
      <c r="F59" s="655">
        <f>SUM(F60:F64)</f>
        <v>5</v>
      </c>
      <c r="G59" s="473">
        <f>IF(F59&lt;1,0,IF(F59&lt;2,1,IF(F59&lt;3,2,IF(F59&lt;4,3,IF(F59&lt;5,4,IF(F59=5,5))))))</f>
        <v>5</v>
      </c>
      <c r="H59" s="657">
        <f>SUM(H60:H64)</f>
        <v>0</v>
      </c>
      <c r="I59" s="334">
        <f t="shared" ref="I59" si="166">IF(H59&lt;1,0,IF(H59&lt;2,1,IF(H59&lt;3,2,IF(H59&lt;4,3,IF(H59&lt;5,4,IF(H59=5,5))))))</f>
        <v>0</v>
      </c>
      <c r="J59" s="422">
        <f t="shared" ref="J59" si="167">SUM(J60:J64)</f>
        <v>0</v>
      </c>
      <c r="K59" s="423">
        <f t="shared" ref="K59" si="168">IF(J59&lt;1,0,IF(J59&lt;2,1,IF(J59&lt;3,2,IF(J59&lt;4,3,IF(J59&lt;5,4,IF(J59=5,5))))))</f>
        <v>0</v>
      </c>
      <c r="L59" s="422">
        <f t="shared" ref="L59" si="169">SUM(L60:L64)</f>
        <v>0</v>
      </c>
      <c r="M59" s="423">
        <f t="shared" ref="M59" si="170">IF(L59&lt;1,0,IF(L59&lt;2,1,IF(L59&lt;3,2,IF(L59&lt;4,3,IF(L59&lt;5,4,IF(L59=5,5))))))</f>
        <v>0</v>
      </c>
      <c r="N59" s="422">
        <f t="shared" ref="N59" si="171">SUM(N60:N64)</f>
        <v>0</v>
      </c>
      <c r="O59" s="423">
        <f t="shared" ref="O59" si="172">IF(N59&lt;1,0,IF(N59&lt;2,1,IF(N59&lt;3,2,IF(N59&lt;4,3,IF(N59&lt;5,4,IF(N59=5,5))))))</f>
        <v>0</v>
      </c>
      <c r="P59" s="472">
        <f t="shared" ref="P59" si="173">SUM(P60:P64)</f>
        <v>4</v>
      </c>
      <c r="Q59" s="473">
        <f t="shared" ref="Q59" si="174">IF(P59&lt;1,0,IF(P59&lt;2,1,IF(P59&lt;3,2,IF(P59&lt;4,3,IF(P59&lt;5,4,IF(P59=5,5))))))</f>
        <v>4</v>
      </c>
      <c r="R59" s="335">
        <v>4</v>
      </c>
      <c r="S59" s="334">
        <f t="shared" ref="S59" si="175">IF(R59&lt;1,0,IF(R59&lt;2,1,IF(R59&lt;3,2,IF(R59&lt;4,3,IF(R59&lt;5,4,IF(R59=5,5))))))</f>
        <v>4</v>
      </c>
      <c r="T59" s="422">
        <f t="shared" ref="T59" si="176">SUM(T60:T64)</f>
        <v>0</v>
      </c>
      <c r="U59" s="423">
        <f t="shared" ref="U59" si="177">IF(T59&lt;1,0,IF(T59&lt;2,1,IF(T59&lt;3,2,IF(T59&lt;4,3,IF(T59&lt;5,4,IF(T59=5,5))))))</f>
        <v>0</v>
      </c>
      <c r="V59" s="422">
        <f t="shared" ref="V59" si="178">SUM(V60:V64)</f>
        <v>0</v>
      </c>
      <c r="W59" s="423">
        <f t="shared" ref="W59" si="179">IF(V59&lt;1,0,IF(V59&lt;2,1,IF(V59&lt;3,2,IF(V59&lt;4,3,IF(V59&lt;5,4,IF(V59=5,5))))))</f>
        <v>0</v>
      </c>
      <c r="X59" s="422">
        <f t="shared" ref="X59" si="180">SUM(X60:X64)</f>
        <v>0</v>
      </c>
      <c r="Y59" s="423">
        <f t="shared" ref="Y59" si="181">IF(X59&lt;1,0,IF(X59&lt;2,1,IF(X59&lt;3,2,IF(X59&lt;4,3,IF(X59&lt;5,4,IF(X59=5,5))))))</f>
        <v>0</v>
      </c>
      <c r="Z59" s="472">
        <v>5</v>
      </c>
      <c r="AA59" s="473">
        <f t="shared" ref="AA59" si="182">IF(Z59&lt;1,0,IF(Z59&lt;2,1,IF(Z59&lt;3,2,IF(Z59&lt;4,3,IF(Z59&lt;5,4,IF(Z59=5,5))))))</f>
        <v>5</v>
      </c>
      <c r="AB59" s="335">
        <v>4</v>
      </c>
      <c r="AC59" s="334">
        <f t="shared" ref="AC59" si="183">IF(AB59&lt;1,0,IF(AB59&lt;2,1,IF(AB59&lt;3,2,IF(AB59&lt;4,3,IF(AB59&lt;5,4,IF(AB59=5,5))))))</f>
        <v>4</v>
      </c>
      <c r="AD59" s="422">
        <f t="shared" ref="AD59" si="184">SUM(AD60:AD64)</f>
        <v>0</v>
      </c>
      <c r="AE59" s="423">
        <f t="shared" ref="AE59" si="185">IF(AD59&lt;1,0,IF(AD59&lt;2,1,IF(AD59&lt;3,2,IF(AD59&lt;4,3,IF(AD59&lt;5,4,IF(AD59=5,5))))))</f>
        <v>0</v>
      </c>
      <c r="AF59" s="422">
        <f t="shared" ref="AF59" si="186">SUM(AF60:AF64)</f>
        <v>0</v>
      </c>
      <c r="AG59" s="423">
        <f t="shared" ref="AG59" si="187">IF(AF59&lt;1,0,IF(AF59&lt;2,1,IF(AF59&lt;3,2,IF(AF59&lt;4,3,IF(AF59&lt;5,4,IF(AF59=5,5))))))</f>
        <v>0</v>
      </c>
      <c r="AH59" s="422">
        <f t="shared" ref="AH59" si="188">SUM(AH60:AH64)</f>
        <v>0</v>
      </c>
      <c r="AI59" s="423">
        <f t="shared" ref="AI59" si="189">IF(AH59&lt;1,0,IF(AH59&lt;2,1,IF(AH59&lt;3,2,IF(AH59&lt;4,3,IF(AH59&lt;5,4,IF(AH59=5,5))))))</f>
        <v>0</v>
      </c>
      <c r="AJ59" s="472">
        <v>4</v>
      </c>
      <c r="AK59" s="473">
        <f t="shared" ref="AK59" si="190">IF(AJ59&lt;1,0,IF(AJ59&lt;2,1,IF(AJ59&lt;3,2,IF(AJ59&lt;4,3,IF(AJ59&lt;5,4,IF(AJ59=5,5))))))</f>
        <v>4</v>
      </c>
      <c r="AL59" s="335">
        <v>4</v>
      </c>
      <c r="AM59" s="334">
        <f t="shared" ref="AM59" si="191">IF(AL59&lt;1,0,IF(AL59&lt;2,1,IF(AL59&lt;3,2,IF(AL59&lt;4,3,IF(AL59&lt;5,4,IF(AL59=5,5))))))</f>
        <v>4</v>
      </c>
      <c r="AN59" s="427"/>
      <c r="AO59" s="427"/>
      <c r="AP59" s="472">
        <f t="shared" ref="AP59" si="192">SUM(AP60:AP64)</f>
        <v>0</v>
      </c>
      <c r="AQ59" s="473">
        <f t="shared" ref="AQ59" si="193">IF(AP59&lt;1,0,IF(AP59&lt;2,1,IF(AP59&lt;3,2,IF(AP59&lt;4,3,IF(AP59&lt;5,4,IF(AP59=5,5))))))</f>
        <v>0</v>
      </c>
      <c r="AR59" s="335">
        <v>2</v>
      </c>
      <c r="AS59" s="622">
        <f t="shared" ref="AS59" si="194">IF(AR59&lt;1,0,IF(AR59&lt;2,1,IF(AR59&lt;3,2,IF(AR59&lt;4,3,IF(AR59&lt;5,4,IF(AR59=5,5))))))</f>
        <v>2</v>
      </c>
      <c r="AT59" s="498"/>
    </row>
    <row r="60" spans="1:46" ht="48">
      <c r="A60" s="408" t="s">
        <v>558</v>
      </c>
      <c r="B60" s="331"/>
      <c r="C60" s="332"/>
      <c r="D60" s="332"/>
      <c r="E60" s="332"/>
      <c r="F60" s="472">
        <v>1</v>
      </c>
      <c r="G60" s="475"/>
      <c r="H60" s="335"/>
      <c r="I60" s="339"/>
      <c r="J60" s="422"/>
      <c r="K60" s="428"/>
      <c r="L60" s="422"/>
      <c r="M60" s="422"/>
      <c r="N60" s="422"/>
      <c r="O60" s="422"/>
      <c r="P60" s="472">
        <v>1</v>
      </c>
      <c r="Q60" s="475"/>
      <c r="R60" s="335">
        <v>1</v>
      </c>
      <c r="S60" s="339"/>
      <c r="T60" s="428"/>
      <c r="U60" s="428"/>
      <c r="V60" s="422"/>
      <c r="W60" s="422"/>
      <c r="X60" s="422"/>
      <c r="Y60" s="422"/>
      <c r="Z60" s="472"/>
      <c r="AA60" s="475"/>
      <c r="AB60" s="335"/>
      <c r="AC60" s="339"/>
      <c r="AD60" s="428"/>
      <c r="AE60" s="428"/>
      <c r="AF60" s="422"/>
      <c r="AG60" s="422"/>
      <c r="AH60" s="422"/>
      <c r="AI60" s="422"/>
      <c r="AJ60" s="472">
        <v>1</v>
      </c>
      <c r="AK60" s="475"/>
      <c r="AL60" s="335">
        <v>1</v>
      </c>
      <c r="AM60" s="339"/>
      <c r="AN60" s="427"/>
      <c r="AO60" s="427"/>
      <c r="AP60" s="472"/>
      <c r="AQ60" s="475"/>
      <c r="AR60" s="335"/>
      <c r="AS60" s="339"/>
      <c r="AT60" s="498"/>
    </row>
    <row r="61" spans="1:46">
      <c r="A61" s="408" t="s">
        <v>521</v>
      </c>
      <c r="B61" s="331"/>
      <c r="C61" s="332"/>
      <c r="D61" s="332"/>
      <c r="E61" s="332"/>
      <c r="F61" s="472">
        <v>1</v>
      </c>
      <c r="G61" s="475"/>
      <c r="H61" s="335"/>
      <c r="I61" s="339"/>
      <c r="J61" s="422"/>
      <c r="K61" s="428"/>
      <c r="L61" s="422"/>
      <c r="M61" s="422"/>
      <c r="N61" s="422"/>
      <c r="O61" s="422"/>
      <c r="P61" s="472">
        <v>1</v>
      </c>
      <c r="Q61" s="475"/>
      <c r="R61" s="335">
        <v>1</v>
      </c>
      <c r="S61" s="339"/>
      <c r="T61" s="428"/>
      <c r="U61" s="428"/>
      <c r="V61" s="422"/>
      <c r="W61" s="422"/>
      <c r="X61" s="422"/>
      <c r="Y61" s="422"/>
      <c r="Z61" s="472"/>
      <c r="AA61" s="475"/>
      <c r="AB61" s="335"/>
      <c r="AC61" s="339"/>
      <c r="AD61" s="428"/>
      <c r="AE61" s="428"/>
      <c r="AF61" s="422"/>
      <c r="AG61" s="422"/>
      <c r="AH61" s="422"/>
      <c r="AI61" s="422"/>
      <c r="AJ61" s="472">
        <v>1</v>
      </c>
      <c r="AK61" s="475"/>
      <c r="AL61" s="335">
        <v>1</v>
      </c>
      <c r="AM61" s="339"/>
      <c r="AN61" s="427"/>
      <c r="AO61" s="427"/>
      <c r="AP61" s="472"/>
      <c r="AQ61" s="475"/>
      <c r="AR61" s="335"/>
      <c r="AS61" s="339"/>
      <c r="AT61" s="498"/>
    </row>
    <row r="62" spans="1:46" ht="96">
      <c r="A62" s="408" t="s">
        <v>559</v>
      </c>
      <c r="B62" s="331"/>
      <c r="C62" s="332"/>
      <c r="D62" s="332"/>
      <c r="E62" s="332"/>
      <c r="F62" s="472">
        <v>1</v>
      </c>
      <c r="G62" s="475"/>
      <c r="H62" s="335"/>
      <c r="I62" s="339"/>
      <c r="J62" s="422"/>
      <c r="K62" s="428"/>
      <c r="L62" s="422"/>
      <c r="M62" s="422"/>
      <c r="N62" s="422"/>
      <c r="O62" s="422"/>
      <c r="P62" s="472">
        <v>1</v>
      </c>
      <c r="Q62" s="475"/>
      <c r="R62" s="335">
        <v>1</v>
      </c>
      <c r="S62" s="339"/>
      <c r="T62" s="428"/>
      <c r="U62" s="428"/>
      <c r="V62" s="422"/>
      <c r="W62" s="422"/>
      <c r="X62" s="422"/>
      <c r="Y62" s="422"/>
      <c r="Z62" s="472"/>
      <c r="AA62" s="475"/>
      <c r="AB62" s="335"/>
      <c r="AC62" s="339"/>
      <c r="AD62" s="428"/>
      <c r="AE62" s="428"/>
      <c r="AF62" s="422"/>
      <c r="AG62" s="422"/>
      <c r="AH62" s="422"/>
      <c r="AI62" s="422"/>
      <c r="AJ62" s="472">
        <v>1</v>
      </c>
      <c r="AK62" s="475"/>
      <c r="AL62" s="335">
        <v>1</v>
      </c>
      <c r="AM62" s="339"/>
      <c r="AN62" s="427"/>
      <c r="AO62" s="427"/>
      <c r="AP62" s="472"/>
      <c r="AQ62" s="475"/>
      <c r="AR62" s="335"/>
      <c r="AS62" s="339"/>
      <c r="AT62" s="498"/>
    </row>
    <row r="63" spans="1:46" ht="48">
      <c r="A63" s="408" t="s">
        <v>560</v>
      </c>
      <c r="B63" s="331"/>
      <c r="C63" s="332"/>
      <c r="D63" s="332"/>
      <c r="E63" s="332"/>
      <c r="F63" s="472">
        <v>1</v>
      </c>
      <c r="G63" s="475"/>
      <c r="H63" s="335"/>
      <c r="I63" s="339"/>
      <c r="J63" s="422"/>
      <c r="K63" s="428"/>
      <c r="L63" s="422"/>
      <c r="M63" s="422"/>
      <c r="N63" s="422"/>
      <c r="O63" s="422"/>
      <c r="P63" s="472">
        <v>1</v>
      </c>
      <c r="Q63" s="475"/>
      <c r="R63" s="335"/>
      <c r="S63" s="339"/>
      <c r="T63" s="428"/>
      <c r="U63" s="428"/>
      <c r="V63" s="422"/>
      <c r="W63" s="422"/>
      <c r="X63" s="422"/>
      <c r="Y63" s="422"/>
      <c r="Z63" s="472"/>
      <c r="AA63" s="475"/>
      <c r="AB63" s="335"/>
      <c r="AC63" s="339"/>
      <c r="AD63" s="428"/>
      <c r="AE63" s="428"/>
      <c r="AF63" s="422"/>
      <c r="AG63" s="422"/>
      <c r="AH63" s="422"/>
      <c r="AI63" s="422"/>
      <c r="AJ63" s="472">
        <v>1</v>
      </c>
      <c r="AK63" s="475"/>
      <c r="AL63" s="335"/>
      <c r="AM63" s="339"/>
      <c r="AN63" s="427"/>
      <c r="AO63" s="427"/>
      <c r="AP63" s="472"/>
      <c r="AQ63" s="475"/>
      <c r="AR63" s="335"/>
      <c r="AS63" s="339"/>
      <c r="AT63" s="498"/>
    </row>
    <row r="64" spans="1:46" ht="72">
      <c r="A64" s="408" t="s">
        <v>561</v>
      </c>
      <c r="B64" s="331"/>
      <c r="C64" s="332"/>
      <c r="D64" s="332"/>
      <c r="E64" s="332"/>
      <c r="F64" s="472">
        <v>1</v>
      </c>
      <c r="G64" s="475"/>
      <c r="H64" s="335"/>
      <c r="I64" s="339"/>
      <c r="J64" s="422"/>
      <c r="K64" s="428"/>
      <c r="L64" s="422"/>
      <c r="M64" s="422"/>
      <c r="N64" s="422"/>
      <c r="O64" s="422"/>
      <c r="P64" s="472"/>
      <c r="Q64" s="475"/>
      <c r="R64" s="335"/>
      <c r="S64" s="339"/>
      <c r="T64" s="428"/>
      <c r="U64" s="428"/>
      <c r="V64" s="422"/>
      <c r="W64" s="422"/>
      <c r="X64" s="422"/>
      <c r="Y64" s="422"/>
      <c r="Z64" s="472"/>
      <c r="AA64" s="475"/>
      <c r="AB64" s="335"/>
      <c r="AC64" s="339"/>
      <c r="AD64" s="428"/>
      <c r="AE64" s="428"/>
      <c r="AF64" s="422"/>
      <c r="AG64" s="422"/>
      <c r="AH64" s="422"/>
      <c r="AI64" s="422"/>
      <c r="AJ64" s="472"/>
      <c r="AK64" s="475"/>
      <c r="AL64" s="335"/>
      <c r="AM64" s="339"/>
      <c r="AN64" s="427"/>
      <c r="AO64" s="427"/>
      <c r="AP64" s="472"/>
      <c r="AQ64" s="475"/>
      <c r="AR64" s="335"/>
      <c r="AS64" s="339"/>
      <c r="AT64" s="498"/>
    </row>
    <row r="65" spans="1:46" s="346" customFormat="1">
      <c r="A65" s="407" t="s">
        <v>421</v>
      </c>
      <c r="B65" s="370"/>
      <c r="C65" s="371"/>
      <c r="D65" s="371"/>
      <c r="E65" s="371"/>
      <c r="F65" s="477"/>
      <c r="G65" s="478"/>
      <c r="H65" s="321"/>
      <c r="I65" s="372"/>
      <c r="J65" s="429"/>
      <c r="K65" s="430"/>
      <c r="L65" s="431"/>
      <c r="M65" s="431"/>
      <c r="N65" s="431"/>
      <c r="O65" s="431"/>
      <c r="P65" s="477"/>
      <c r="Q65" s="478"/>
      <c r="R65" s="372"/>
      <c r="S65" s="372"/>
      <c r="T65" s="430"/>
      <c r="U65" s="430"/>
      <c r="V65" s="431"/>
      <c r="W65" s="431"/>
      <c r="X65" s="431"/>
      <c r="Y65" s="431"/>
      <c r="Z65" s="477"/>
      <c r="AA65" s="478"/>
      <c r="AB65" s="372"/>
      <c r="AC65" s="372"/>
      <c r="AD65" s="430"/>
      <c r="AE65" s="430"/>
      <c r="AF65" s="431"/>
      <c r="AG65" s="431"/>
      <c r="AH65" s="431"/>
      <c r="AI65" s="431"/>
      <c r="AJ65" s="477"/>
      <c r="AK65" s="478"/>
      <c r="AL65" s="372"/>
      <c r="AM65" s="372"/>
      <c r="AN65" s="432"/>
      <c r="AO65" s="432"/>
      <c r="AP65" s="495"/>
      <c r="AQ65" s="495"/>
      <c r="AR65" s="496"/>
      <c r="AS65" s="496"/>
      <c r="AT65" s="496"/>
    </row>
    <row r="66" spans="1:46" ht="22.5" customHeight="1">
      <c r="A66" s="367" t="s">
        <v>756</v>
      </c>
      <c r="B66" s="341"/>
      <c r="C66" s="318"/>
      <c r="D66" s="318"/>
      <c r="E66" s="318"/>
      <c r="F66" s="477"/>
      <c r="G66" s="480"/>
      <c r="H66" s="321"/>
      <c r="I66" s="625">
        <f>+I67</f>
        <v>0</v>
      </c>
      <c r="J66" s="434"/>
      <c r="K66" s="435"/>
      <c r="L66" s="436"/>
      <c r="M66" s="436"/>
      <c r="N66" s="436"/>
      <c r="O66" s="436"/>
      <c r="P66" s="479"/>
      <c r="Q66" s="480"/>
      <c r="R66" s="320"/>
      <c r="S66" s="320"/>
      <c r="T66" s="435"/>
      <c r="U66" s="435"/>
      <c r="V66" s="436"/>
      <c r="W66" s="436"/>
      <c r="X66" s="436"/>
      <c r="Y66" s="436"/>
      <c r="Z66" s="479"/>
      <c r="AA66" s="480"/>
      <c r="AB66" s="320"/>
      <c r="AC66" s="320"/>
      <c r="AD66" s="435"/>
      <c r="AE66" s="435"/>
      <c r="AF66" s="436"/>
      <c r="AG66" s="436"/>
      <c r="AH66" s="436"/>
      <c r="AI66" s="436"/>
      <c r="AJ66" s="479"/>
      <c r="AK66" s="480"/>
      <c r="AL66" s="320"/>
      <c r="AM66" s="320"/>
      <c r="AN66" s="435"/>
      <c r="AO66" s="435"/>
      <c r="AP66" s="497"/>
      <c r="AQ66" s="497"/>
      <c r="AR66" s="498"/>
      <c r="AS66" s="498"/>
      <c r="AT66" s="498"/>
    </row>
    <row r="67" spans="1:46" ht="48">
      <c r="A67" s="408" t="s">
        <v>562</v>
      </c>
      <c r="B67" s="343" t="s">
        <v>394</v>
      </c>
      <c r="C67" s="66" t="s">
        <v>394</v>
      </c>
      <c r="D67" s="66" t="s">
        <v>394</v>
      </c>
      <c r="E67" s="66" t="s">
        <v>394</v>
      </c>
      <c r="F67" s="655">
        <f>SUM(F68:F72)</f>
        <v>5</v>
      </c>
      <c r="G67" s="473">
        <f>IF(F67&lt;1,0,IF(F67&lt;2,1,IF(F67&lt;3,2,IF(F67&lt;4,3,IF(F67&lt;5,4,IF(F67=5,5))))))</f>
        <v>5</v>
      </c>
      <c r="H67" s="333">
        <f>SUM(H68:H72)</f>
        <v>0</v>
      </c>
      <c r="I67" s="622">
        <f>IF(H67&lt;1,0,IF(H67&lt;2,1,IF(H67&lt;3,2,IF(H67&lt;4,3,IF(H67&lt;5,4,IF(H67=5,5))))))</f>
        <v>0</v>
      </c>
      <c r="J67" s="424">
        <f>SUM(J68:J72)</f>
        <v>5</v>
      </c>
      <c r="K67" s="423">
        <f>IF(J67&lt;1,0,IF(J67&lt;2,1,IF(J67&lt;3,2,IF(J67&lt;4,3,IF(J67&lt;5,4,IF(J67=5,5))))))</f>
        <v>5</v>
      </c>
      <c r="L67" s="438"/>
      <c r="M67" s="438"/>
      <c r="N67" s="438"/>
      <c r="O67" s="438"/>
      <c r="P67" s="476" t="s">
        <v>394</v>
      </c>
      <c r="Q67" s="476" t="s">
        <v>394</v>
      </c>
      <c r="R67" s="333" t="s">
        <v>394</v>
      </c>
      <c r="S67" s="333" t="s">
        <v>394</v>
      </c>
      <c r="T67" s="424" t="s">
        <v>394</v>
      </c>
      <c r="U67" s="424" t="s">
        <v>394</v>
      </c>
      <c r="V67" s="424" t="s">
        <v>394</v>
      </c>
      <c r="W67" s="424" t="s">
        <v>394</v>
      </c>
      <c r="X67" s="424" t="s">
        <v>394</v>
      </c>
      <c r="Y67" s="424" t="s">
        <v>394</v>
      </c>
      <c r="Z67" s="476" t="s">
        <v>394</v>
      </c>
      <c r="AA67" s="476" t="s">
        <v>394</v>
      </c>
      <c r="AB67" s="333" t="s">
        <v>394</v>
      </c>
      <c r="AC67" s="333" t="s">
        <v>394</v>
      </c>
      <c r="AD67" s="424" t="s">
        <v>394</v>
      </c>
      <c r="AE67" s="424" t="s">
        <v>394</v>
      </c>
      <c r="AF67" s="424" t="s">
        <v>394</v>
      </c>
      <c r="AG67" s="424" t="s">
        <v>394</v>
      </c>
      <c r="AH67" s="424" t="s">
        <v>394</v>
      </c>
      <c r="AI67" s="424" t="s">
        <v>394</v>
      </c>
      <c r="AJ67" s="476" t="s">
        <v>394</v>
      </c>
      <c r="AK67" s="476" t="s">
        <v>394</v>
      </c>
      <c r="AL67" s="333" t="s">
        <v>394</v>
      </c>
      <c r="AM67" s="333" t="s">
        <v>394</v>
      </c>
      <c r="AN67" s="424" t="s">
        <v>394</v>
      </c>
      <c r="AO67" s="424" t="s">
        <v>394</v>
      </c>
      <c r="AP67" s="476" t="s">
        <v>394</v>
      </c>
      <c r="AQ67" s="476" t="s">
        <v>394</v>
      </c>
      <c r="AR67" s="333" t="s">
        <v>394</v>
      </c>
      <c r="AS67" s="333" t="s">
        <v>394</v>
      </c>
      <c r="AT67" s="498"/>
    </row>
    <row r="68" spans="1:46" ht="48">
      <c r="A68" s="408" t="s">
        <v>620</v>
      </c>
      <c r="B68" s="341"/>
      <c r="C68" s="318"/>
      <c r="D68" s="318"/>
      <c r="E68" s="318"/>
      <c r="F68" s="477">
        <v>1</v>
      </c>
      <c r="G68" s="480"/>
      <c r="H68" s="333"/>
      <c r="I68" s="625"/>
      <c r="J68" s="434">
        <v>1</v>
      </c>
      <c r="K68" s="435"/>
      <c r="L68" s="436"/>
      <c r="M68" s="436"/>
      <c r="N68" s="436"/>
      <c r="O68" s="436"/>
      <c r="P68" s="476" t="s">
        <v>394</v>
      </c>
      <c r="Q68" s="476" t="s">
        <v>394</v>
      </c>
      <c r="R68" s="333" t="s">
        <v>394</v>
      </c>
      <c r="S68" s="333" t="s">
        <v>394</v>
      </c>
      <c r="T68" s="424" t="s">
        <v>394</v>
      </c>
      <c r="U68" s="424" t="s">
        <v>394</v>
      </c>
      <c r="V68" s="424" t="s">
        <v>394</v>
      </c>
      <c r="W68" s="424" t="s">
        <v>394</v>
      </c>
      <c r="X68" s="424" t="s">
        <v>394</v>
      </c>
      <c r="Y68" s="424" t="s">
        <v>394</v>
      </c>
      <c r="Z68" s="476" t="s">
        <v>394</v>
      </c>
      <c r="AA68" s="476" t="s">
        <v>394</v>
      </c>
      <c r="AB68" s="333" t="s">
        <v>394</v>
      </c>
      <c r="AC68" s="333" t="s">
        <v>394</v>
      </c>
      <c r="AD68" s="424" t="s">
        <v>394</v>
      </c>
      <c r="AE68" s="424" t="s">
        <v>394</v>
      </c>
      <c r="AF68" s="424" t="s">
        <v>394</v>
      </c>
      <c r="AG68" s="424" t="s">
        <v>394</v>
      </c>
      <c r="AH68" s="424" t="s">
        <v>394</v>
      </c>
      <c r="AI68" s="424" t="s">
        <v>394</v>
      </c>
      <c r="AJ68" s="476" t="s">
        <v>394</v>
      </c>
      <c r="AK68" s="476" t="s">
        <v>394</v>
      </c>
      <c r="AL68" s="333" t="s">
        <v>394</v>
      </c>
      <c r="AM68" s="333" t="s">
        <v>394</v>
      </c>
      <c r="AN68" s="424" t="s">
        <v>394</v>
      </c>
      <c r="AO68" s="424" t="s">
        <v>394</v>
      </c>
      <c r="AP68" s="476" t="s">
        <v>394</v>
      </c>
      <c r="AQ68" s="476" t="s">
        <v>394</v>
      </c>
      <c r="AR68" s="333" t="s">
        <v>394</v>
      </c>
      <c r="AS68" s="333" t="s">
        <v>394</v>
      </c>
      <c r="AT68" s="498"/>
    </row>
    <row r="69" spans="1:46">
      <c r="A69" s="408" t="s">
        <v>621</v>
      </c>
      <c r="B69" s="341"/>
      <c r="C69" s="318"/>
      <c r="D69" s="318"/>
      <c r="E69" s="318"/>
      <c r="F69" s="477">
        <v>1</v>
      </c>
      <c r="G69" s="480"/>
      <c r="H69" s="333"/>
      <c r="I69" s="625"/>
      <c r="J69" s="434">
        <v>1</v>
      </c>
      <c r="K69" s="435"/>
      <c r="L69" s="436"/>
      <c r="M69" s="436"/>
      <c r="N69" s="436"/>
      <c r="O69" s="436"/>
      <c r="P69" s="476" t="s">
        <v>394</v>
      </c>
      <c r="Q69" s="476" t="s">
        <v>394</v>
      </c>
      <c r="R69" s="333" t="s">
        <v>394</v>
      </c>
      <c r="S69" s="333" t="s">
        <v>394</v>
      </c>
      <c r="T69" s="424" t="s">
        <v>394</v>
      </c>
      <c r="U69" s="424" t="s">
        <v>394</v>
      </c>
      <c r="V69" s="424" t="s">
        <v>394</v>
      </c>
      <c r="W69" s="424" t="s">
        <v>394</v>
      </c>
      <c r="X69" s="424" t="s">
        <v>394</v>
      </c>
      <c r="Y69" s="424" t="s">
        <v>394</v>
      </c>
      <c r="Z69" s="476" t="s">
        <v>394</v>
      </c>
      <c r="AA69" s="476" t="s">
        <v>394</v>
      </c>
      <c r="AB69" s="333" t="s">
        <v>394</v>
      </c>
      <c r="AC69" s="333" t="s">
        <v>394</v>
      </c>
      <c r="AD69" s="424" t="s">
        <v>394</v>
      </c>
      <c r="AE69" s="424" t="s">
        <v>394</v>
      </c>
      <c r="AF69" s="424" t="s">
        <v>394</v>
      </c>
      <c r="AG69" s="424" t="s">
        <v>394</v>
      </c>
      <c r="AH69" s="424" t="s">
        <v>394</v>
      </c>
      <c r="AI69" s="424" t="s">
        <v>394</v>
      </c>
      <c r="AJ69" s="476" t="s">
        <v>394</v>
      </c>
      <c r="AK69" s="476" t="s">
        <v>394</v>
      </c>
      <c r="AL69" s="333" t="s">
        <v>394</v>
      </c>
      <c r="AM69" s="333" t="s">
        <v>394</v>
      </c>
      <c r="AN69" s="424" t="s">
        <v>394</v>
      </c>
      <c r="AO69" s="424" t="s">
        <v>394</v>
      </c>
      <c r="AP69" s="476" t="s">
        <v>394</v>
      </c>
      <c r="AQ69" s="476" t="s">
        <v>394</v>
      </c>
      <c r="AR69" s="333" t="s">
        <v>394</v>
      </c>
      <c r="AS69" s="333" t="s">
        <v>394</v>
      </c>
      <c r="AT69" s="498"/>
    </row>
    <row r="70" spans="1:46">
      <c r="A70" s="408" t="s">
        <v>622</v>
      </c>
      <c r="B70" s="341"/>
      <c r="C70" s="318"/>
      <c r="D70" s="318"/>
      <c r="E70" s="318"/>
      <c r="F70" s="477">
        <v>1</v>
      </c>
      <c r="G70" s="480"/>
      <c r="H70" s="333"/>
      <c r="I70" s="625"/>
      <c r="J70" s="434">
        <v>1</v>
      </c>
      <c r="K70" s="435"/>
      <c r="L70" s="436"/>
      <c r="M70" s="436"/>
      <c r="N70" s="436"/>
      <c r="O70" s="436"/>
      <c r="P70" s="476" t="s">
        <v>394</v>
      </c>
      <c r="Q70" s="476" t="s">
        <v>394</v>
      </c>
      <c r="R70" s="333" t="s">
        <v>394</v>
      </c>
      <c r="S70" s="333" t="s">
        <v>394</v>
      </c>
      <c r="T70" s="424" t="s">
        <v>394</v>
      </c>
      <c r="U70" s="424" t="s">
        <v>394</v>
      </c>
      <c r="V70" s="424" t="s">
        <v>394</v>
      </c>
      <c r="W70" s="424" t="s">
        <v>394</v>
      </c>
      <c r="X70" s="424" t="s">
        <v>394</v>
      </c>
      <c r="Y70" s="424" t="s">
        <v>394</v>
      </c>
      <c r="Z70" s="476" t="s">
        <v>394</v>
      </c>
      <c r="AA70" s="476" t="s">
        <v>394</v>
      </c>
      <c r="AB70" s="333" t="s">
        <v>394</v>
      </c>
      <c r="AC70" s="333" t="s">
        <v>394</v>
      </c>
      <c r="AD70" s="424" t="s">
        <v>394</v>
      </c>
      <c r="AE70" s="424" t="s">
        <v>394</v>
      </c>
      <c r="AF70" s="424" t="s">
        <v>394</v>
      </c>
      <c r="AG70" s="424" t="s">
        <v>394</v>
      </c>
      <c r="AH70" s="424" t="s">
        <v>394</v>
      </c>
      <c r="AI70" s="424" t="s">
        <v>394</v>
      </c>
      <c r="AJ70" s="476" t="s">
        <v>394</v>
      </c>
      <c r="AK70" s="476" t="s">
        <v>394</v>
      </c>
      <c r="AL70" s="333" t="s">
        <v>394</v>
      </c>
      <c r="AM70" s="333" t="s">
        <v>394</v>
      </c>
      <c r="AN70" s="424" t="s">
        <v>394</v>
      </c>
      <c r="AO70" s="424" t="s">
        <v>394</v>
      </c>
      <c r="AP70" s="476" t="s">
        <v>394</v>
      </c>
      <c r="AQ70" s="476" t="s">
        <v>394</v>
      </c>
      <c r="AR70" s="333" t="s">
        <v>394</v>
      </c>
      <c r="AS70" s="333" t="s">
        <v>394</v>
      </c>
      <c r="AT70" s="498"/>
    </row>
    <row r="71" spans="1:46" ht="48">
      <c r="A71" s="408" t="s">
        <v>623</v>
      </c>
      <c r="B71" s="341"/>
      <c r="C71" s="318"/>
      <c r="D71" s="318"/>
      <c r="E71" s="318"/>
      <c r="F71" s="477">
        <v>1</v>
      </c>
      <c r="G71" s="480"/>
      <c r="H71" s="333"/>
      <c r="I71" s="625"/>
      <c r="J71" s="434">
        <v>1</v>
      </c>
      <c r="K71" s="435"/>
      <c r="L71" s="436"/>
      <c r="M71" s="436"/>
      <c r="N71" s="436"/>
      <c r="O71" s="436"/>
      <c r="P71" s="476" t="s">
        <v>394</v>
      </c>
      <c r="Q71" s="476" t="s">
        <v>394</v>
      </c>
      <c r="R71" s="333" t="s">
        <v>394</v>
      </c>
      <c r="S71" s="333" t="s">
        <v>394</v>
      </c>
      <c r="T71" s="424" t="s">
        <v>394</v>
      </c>
      <c r="U71" s="424" t="s">
        <v>394</v>
      </c>
      <c r="V71" s="424" t="s">
        <v>394</v>
      </c>
      <c r="W71" s="424" t="s">
        <v>394</v>
      </c>
      <c r="X71" s="424" t="s">
        <v>394</v>
      </c>
      <c r="Y71" s="424" t="s">
        <v>394</v>
      </c>
      <c r="Z71" s="476" t="s">
        <v>394</v>
      </c>
      <c r="AA71" s="476" t="s">
        <v>394</v>
      </c>
      <c r="AB71" s="333" t="s">
        <v>394</v>
      </c>
      <c r="AC71" s="333" t="s">
        <v>394</v>
      </c>
      <c r="AD71" s="424" t="s">
        <v>394</v>
      </c>
      <c r="AE71" s="424" t="s">
        <v>394</v>
      </c>
      <c r="AF71" s="424" t="s">
        <v>394</v>
      </c>
      <c r="AG71" s="424" t="s">
        <v>394</v>
      </c>
      <c r="AH71" s="424" t="s">
        <v>394</v>
      </c>
      <c r="AI71" s="424" t="s">
        <v>394</v>
      </c>
      <c r="AJ71" s="476" t="s">
        <v>394</v>
      </c>
      <c r="AK71" s="476" t="s">
        <v>394</v>
      </c>
      <c r="AL71" s="333" t="s">
        <v>394</v>
      </c>
      <c r="AM71" s="333" t="s">
        <v>394</v>
      </c>
      <c r="AN71" s="424" t="s">
        <v>394</v>
      </c>
      <c r="AO71" s="424" t="s">
        <v>394</v>
      </c>
      <c r="AP71" s="476" t="s">
        <v>394</v>
      </c>
      <c r="AQ71" s="476" t="s">
        <v>394</v>
      </c>
      <c r="AR71" s="333" t="s">
        <v>394</v>
      </c>
      <c r="AS71" s="333" t="s">
        <v>394</v>
      </c>
      <c r="AT71" s="498"/>
    </row>
    <row r="72" spans="1:46" ht="48">
      <c r="A72" s="408" t="s">
        <v>624</v>
      </c>
      <c r="B72" s="341"/>
      <c r="C72" s="318"/>
      <c r="D72" s="318"/>
      <c r="E72" s="318"/>
      <c r="F72" s="477">
        <v>1</v>
      </c>
      <c r="G72" s="480"/>
      <c r="H72" s="333"/>
      <c r="I72" s="625"/>
      <c r="J72" s="434">
        <v>1</v>
      </c>
      <c r="K72" s="435"/>
      <c r="L72" s="436"/>
      <c r="M72" s="436"/>
      <c r="N72" s="436"/>
      <c r="O72" s="436"/>
      <c r="P72" s="476" t="s">
        <v>394</v>
      </c>
      <c r="Q72" s="476" t="s">
        <v>394</v>
      </c>
      <c r="R72" s="333" t="s">
        <v>394</v>
      </c>
      <c r="S72" s="333" t="s">
        <v>394</v>
      </c>
      <c r="T72" s="424" t="s">
        <v>394</v>
      </c>
      <c r="U72" s="424" t="s">
        <v>394</v>
      </c>
      <c r="V72" s="424" t="s">
        <v>394</v>
      </c>
      <c r="W72" s="424" t="s">
        <v>394</v>
      </c>
      <c r="X72" s="424" t="s">
        <v>394</v>
      </c>
      <c r="Y72" s="424" t="s">
        <v>394</v>
      </c>
      <c r="Z72" s="476" t="s">
        <v>394</v>
      </c>
      <c r="AA72" s="476" t="s">
        <v>394</v>
      </c>
      <c r="AB72" s="333" t="s">
        <v>394</v>
      </c>
      <c r="AC72" s="333" t="s">
        <v>394</v>
      </c>
      <c r="AD72" s="424" t="s">
        <v>394</v>
      </c>
      <c r="AE72" s="424" t="s">
        <v>394</v>
      </c>
      <c r="AF72" s="424" t="s">
        <v>394</v>
      </c>
      <c r="AG72" s="424" t="s">
        <v>394</v>
      </c>
      <c r="AH72" s="424" t="s">
        <v>394</v>
      </c>
      <c r="AI72" s="424" t="s">
        <v>394</v>
      </c>
      <c r="AJ72" s="476" t="s">
        <v>394</v>
      </c>
      <c r="AK72" s="476" t="s">
        <v>394</v>
      </c>
      <c r="AL72" s="333" t="s">
        <v>394</v>
      </c>
      <c r="AM72" s="333" t="s">
        <v>394</v>
      </c>
      <c r="AN72" s="424" t="s">
        <v>394</v>
      </c>
      <c r="AO72" s="424" t="s">
        <v>394</v>
      </c>
      <c r="AP72" s="476" t="s">
        <v>394</v>
      </c>
      <c r="AQ72" s="476" t="s">
        <v>394</v>
      </c>
      <c r="AR72" s="333" t="s">
        <v>394</v>
      </c>
      <c r="AS72" s="333" t="s">
        <v>394</v>
      </c>
      <c r="AT72" s="498"/>
    </row>
    <row r="73" spans="1:46">
      <c r="A73" s="367" t="s">
        <v>755</v>
      </c>
      <c r="B73" s="343"/>
      <c r="C73" s="66"/>
      <c r="D73" s="66"/>
      <c r="E73" s="66"/>
      <c r="F73" s="476"/>
      <c r="G73" s="607"/>
      <c r="H73" s="333"/>
      <c r="I73" s="625">
        <f>+I74</f>
        <v>0</v>
      </c>
      <c r="J73" s="424"/>
      <c r="K73" s="425"/>
      <c r="L73" s="438"/>
      <c r="M73" s="438"/>
      <c r="N73" s="438"/>
      <c r="O73" s="438"/>
      <c r="P73" s="476" t="s">
        <v>394</v>
      </c>
      <c r="Q73" s="476" t="s">
        <v>394</v>
      </c>
      <c r="R73" s="333" t="s">
        <v>394</v>
      </c>
      <c r="S73" s="333" t="s">
        <v>394</v>
      </c>
      <c r="T73" s="424" t="s">
        <v>394</v>
      </c>
      <c r="U73" s="424" t="s">
        <v>394</v>
      </c>
      <c r="V73" s="424" t="s">
        <v>394</v>
      </c>
      <c r="W73" s="424" t="s">
        <v>394</v>
      </c>
      <c r="X73" s="424" t="s">
        <v>394</v>
      </c>
      <c r="Y73" s="424" t="s">
        <v>394</v>
      </c>
      <c r="Z73" s="476" t="s">
        <v>394</v>
      </c>
      <c r="AA73" s="476" t="s">
        <v>394</v>
      </c>
      <c r="AB73" s="333" t="s">
        <v>394</v>
      </c>
      <c r="AC73" s="333" t="s">
        <v>394</v>
      </c>
      <c r="AD73" s="424" t="s">
        <v>394</v>
      </c>
      <c r="AE73" s="424" t="s">
        <v>394</v>
      </c>
      <c r="AF73" s="424" t="s">
        <v>394</v>
      </c>
      <c r="AG73" s="424" t="s">
        <v>394</v>
      </c>
      <c r="AH73" s="424" t="s">
        <v>394</v>
      </c>
      <c r="AI73" s="424" t="s">
        <v>394</v>
      </c>
      <c r="AJ73" s="476" t="s">
        <v>394</v>
      </c>
      <c r="AK73" s="476" t="s">
        <v>394</v>
      </c>
      <c r="AL73" s="333" t="s">
        <v>394</v>
      </c>
      <c r="AM73" s="333" t="s">
        <v>394</v>
      </c>
      <c r="AN73" s="424" t="s">
        <v>394</v>
      </c>
      <c r="AO73" s="424" t="s">
        <v>394</v>
      </c>
      <c r="AP73" s="476" t="s">
        <v>394</v>
      </c>
      <c r="AQ73" s="476" t="s">
        <v>394</v>
      </c>
      <c r="AR73" s="333" t="s">
        <v>394</v>
      </c>
      <c r="AS73" s="333" t="s">
        <v>394</v>
      </c>
      <c r="AT73" s="498"/>
    </row>
    <row r="74" spans="1:46" ht="96">
      <c r="A74" s="408" t="s">
        <v>563</v>
      </c>
      <c r="B74" s="343" t="s">
        <v>427</v>
      </c>
      <c r="C74" s="66" t="s">
        <v>427</v>
      </c>
      <c r="D74" s="66" t="s">
        <v>427</v>
      </c>
      <c r="E74" s="66" t="s">
        <v>427</v>
      </c>
      <c r="F74" s="472">
        <f>SUM(F75:F79)</f>
        <v>5</v>
      </c>
      <c r="G74" s="473">
        <f>IF(F74&lt;1,0,IF(F74&lt;2,1,IF(F74&lt;3,2,IF(F74&lt;4,3,IF(F74&lt;5,4,IF(F74=5,5))))))</f>
        <v>5</v>
      </c>
      <c r="H74" s="333">
        <f>SUM(H75:H79)</f>
        <v>0</v>
      </c>
      <c r="I74" s="334">
        <f>IF(H74&lt;1,0,IF(H74&lt;2,1,IF(H74&lt;3,2,IF(H74&lt;4,3,IF(H74&lt;5,4,IF(H74=5,5))))))</f>
        <v>0</v>
      </c>
      <c r="J74" s="424">
        <f>SUM(J75:J79)</f>
        <v>5</v>
      </c>
      <c r="K74" s="423">
        <f>IF(J74&lt;1,0,IF(J74&lt;2,1,IF(J74&lt;3,2,IF(J74&lt;4,3,IF(J74&lt;5,4,IF(J74=5,5))))))</f>
        <v>5</v>
      </c>
      <c r="L74" s="438"/>
      <c r="M74" s="438"/>
      <c r="N74" s="438"/>
      <c r="O74" s="438"/>
      <c r="P74" s="476" t="s">
        <v>394</v>
      </c>
      <c r="Q74" s="476" t="s">
        <v>394</v>
      </c>
      <c r="R74" s="333" t="s">
        <v>394</v>
      </c>
      <c r="S74" s="333" t="s">
        <v>394</v>
      </c>
      <c r="T74" s="424" t="s">
        <v>394</v>
      </c>
      <c r="U74" s="424" t="s">
        <v>394</v>
      </c>
      <c r="V74" s="424" t="s">
        <v>394</v>
      </c>
      <c r="W74" s="424" t="s">
        <v>394</v>
      </c>
      <c r="X74" s="424" t="s">
        <v>394</v>
      </c>
      <c r="Y74" s="424" t="s">
        <v>394</v>
      </c>
      <c r="Z74" s="476" t="s">
        <v>394</v>
      </c>
      <c r="AA74" s="476" t="s">
        <v>394</v>
      </c>
      <c r="AB74" s="333" t="s">
        <v>394</v>
      </c>
      <c r="AC74" s="333" t="s">
        <v>394</v>
      </c>
      <c r="AD74" s="424" t="s">
        <v>394</v>
      </c>
      <c r="AE74" s="424" t="s">
        <v>394</v>
      </c>
      <c r="AF74" s="424" t="s">
        <v>394</v>
      </c>
      <c r="AG74" s="424" t="s">
        <v>394</v>
      </c>
      <c r="AH74" s="424" t="s">
        <v>394</v>
      </c>
      <c r="AI74" s="424" t="s">
        <v>394</v>
      </c>
      <c r="AJ74" s="476" t="s">
        <v>394</v>
      </c>
      <c r="AK74" s="476" t="s">
        <v>394</v>
      </c>
      <c r="AL74" s="333" t="s">
        <v>394</v>
      </c>
      <c r="AM74" s="333" t="s">
        <v>394</v>
      </c>
      <c r="AN74" s="424" t="s">
        <v>394</v>
      </c>
      <c r="AO74" s="424" t="s">
        <v>394</v>
      </c>
      <c r="AP74" s="476" t="s">
        <v>394</v>
      </c>
      <c r="AQ74" s="476" t="s">
        <v>394</v>
      </c>
      <c r="AR74" s="333" t="s">
        <v>394</v>
      </c>
      <c r="AS74" s="333" t="s">
        <v>394</v>
      </c>
      <c r="AT74" s="498"/>
    </row>
    <row r="75" spans="1:46" ht="48">
      <c r="A75" s="408" t="s">
        <v>426</v>
      </c>
      <c r="B75" s="343"/>
      <c r="C75" s="66"/>
      <c r="D75" s="66"/>
      <c r="E75" s="66"/>
      <c r="F75" s="476">
        <v>1</v>
      </c>
      <c r="G75" s="607"/>
      <c r="H75" s="333"/>
      <c r="I75" s="332"/>
      <c r="J75" s="424">
        <v>1</v>
      </c>
      <c r="K75" s="425"/>
      <c r="L75" s="438"/>
      <c r="M75" s="438"/>
      <c r="N75" s="438"/>
      <c r="O75" s="438"/>
      <c r="P75" s="476" t="s">
        <v>394</v>
      </c>
      <c r="Q75" s="476" t="s">
        <v>394</v>
      </c>
      <c r="R75" s="333" t="s">
        <v>394</v>
      </c>
      <c r="S75" s="333" t="s">
        <v>394</v>
      </c>
      <c r="T75" s="424" t="s">
        <v>394</v>
      </c>
      <c r="U75" s="424" t="s">
        <v>394</v>
      </c>
      <c r="V75" s="424" t="s">
        <v>394</v>
      </c>
      <c r="W75" s="424" t="s">
        <v>394</v>
      </c>
      <c r="X75" s="424" t="s">
        <v>394</v>
      </c>
      <c r="Y75" s="424" t="s">
        <v>394</v>
      </c>
      <c r="Z75" s="476" t="s">
        <v>394</v>
      </c>
      <c r="AA75" s="476" t="s">
        <v>394</v>
      </c>
      <c r="AB75" s="333" t="s">
        <v>394</v>
      </c>
      <c r="AC75" s="333" t="s">
        <v>394</v>
      </c>
      <c r="AD75" s="439"/>
      <c r="AE75" s="439"/>
      <c r="AF75" s="438"/>
      <c r="AG75" s="438"/>
      <c r="AH75" s="438"/>
      <c r="AI75" s="438"/>
      <c r="AJ75" s="476" t="s">
        <v>394</v>
      </c>
      <c r="AK75" s="476" t="s">
        <v>394</v>
      </c>
      <c r="AL75" s="333" t="s">
        <v>394</v>
      </c>
      <c r="AM75" s="333" t="s">
        <v>394</v>
      </c>
      <c r="AN75" s="424" t="s">
        <v>394</v>
      </c>
      <c r="AO75" s="424" t="s">
        <v>394</v>
      </c>
      <c r="AP75" s="476" t="s">
        <v>394</v>
      </c>
      <c r="AQ75" s="476" t="s">
        <v>394</v>
      </c>
      <c r="AR75" s="333" t="s">
        <v>394</v>
      </c>
      <c r="AS75" s="333" t="s">
        <v>394</v>
      </c>
      <c r="AT75" s="498"/>
    </row>
    <row r="76" spans="1:46">
      <c r="A76" s="408" t="s">
        <v>392</v>
      </c>
      <c r="B76" s="343"/>
      <c r="C76" s="66"/>
      <c r="D76" s="66"/>
      <c r="E76" s="66"/>
      <c r="F76" s="476">
        <v>1</v>
      </c>
      <c r="G76" s="607"/>
      <c r="H76" s="333"/>
      <c r="I76" s="332"/>
      <c r="J76" s="424">
        <v>1</v>
      </c>
      <c r="K76" s="425"/>
      <c r="L76" s="438"/>
      <c r="M76" s="438"/>
      <c r="N76" s="438"/>
      <c r="O76" s="438"/>
      <c r="P76" s="476" t="s">
        <v>394</v>
      </c>
      <c r="Q76" s="476" t="s">
        <v>394</v>
      </c>
      <c r="R76" s="333" t="s">
        <v>394</v>
      </c>
      <c r="S76" s="333" t="s">
        <v>394</v>
      </c>
      <c r="T76" s="424" t="s">
        <v>394</v>
      </c>
      <c r="U76" s="424" t="s">
        <v>394</v>
      </c>
      <c r="V76" s="424" t="s">
        <v>394</v>
      </c>
      <c r="W76" s="424" t="s">
        <v>394</v>
      </c>
      <c r="X76" s="424" t="s">
        <v>394</v>
      </c>
      <c r="Y76" s="424" t="s">
        <v>394</v>
      </c>
      <c r="Z76" s="476" t="s">
        <v>394</v>
      </c>
      <c r="AA76" s="476" t="s">
        <v>394</v>
      </c>
      <c r="AB76" s="333" t="s">
        <v>394</v>
      </c>
      <c r="AC76" s="333" t="s">
        <v>394</v>
      </c>
      <c r="AD76" s="439"/>
      <c r="AE76" s="439"/>
      <c r="AF76" s="438"/>
      <c r="AG76" s="438"/>
      <c r="AH76" s="438"/>
      <c r="AI76" s="438"/>
      <c r="AJ76" s="476" t="s">
        <v>394</v>
      </c>
      <c r="AK76" s="476" t="s">
        <v>394</v>
      </c>
      <c r="AL76" s="333" t="s">
        <v>394</v>
      </c>
      <c r="AM76" s="333" t="s">
        <v>394</v>
      </c>
      <c r="AN76" s="424" t="s">
        <v>394</v>
      </c>
      <c r="AO76" s="424" t="s">
        <v>394</v>
      </c>
      <c r="AP76" s="476" t="s">
        <v>394</v>
      </c>
      <c r="AQ76" s="476" t="s">
        <v>394</v>
      </c>
      <c r="AR76" s="333" t="s">
        <v>394</v>
      </c>
      <c r="AS76" s="333" t="s">
        <v>394</v>
      </c>
      <c r="AT76" s="498"/>
    </row>
    <row r="77" spans="1:46" ht="48">
      <c r="A77" s="408" t="s">
        <v>625</v>
      </c>
      <c r="B77" s="343"/>
      <c r="C77" s="66"/>
      <c r="D77" s="66"/>
      <c r="E77" s="66"/>
      <c r="F77" s="476">
        <v>1</v>
      </c>
      <c r="G77" s="607"/>
      <c r="H77" s="333"/>
      <c r="I77" s="332"/>
      <c r="J77" s="424">
        <v>1</v>
      </c>
      <c r="K77" s="425"/>
      <c r="L77" s="438"/>
      <c r="M77" s="438"/>
      <c r="N77" s="438"/>
      <c r="O77" s="438"/>
      <c r="P77" s="476" t="s">
        <v>394</v>
      </c>
      <c r="Q77" s="476" t="s">
        <v>394</v>
      </c>
      <c r="R77" s="333" t="s">
        <v>394</v>
      </c>
      <c r="S77" s="333" t="s">
        <v>394</v>
      </c>
      <c r="T77" s="424" t="s">
        <v>394</v>
      </c>
      <c r="U77" s="424" t="s">
        <v>394</v>
      </c>
      <c r="V77" s="424" t="s">
        <v>394</v>
      </c>
      <c r="W77" s="424" t="s">
        <v>394</v>
      </c>
      <c r="X77" s="424" t="s">
        <v>394</v>
      </c>
      <c r="Y77" s="424" t="s">
        <v>394</v>
      </c>
      <c r="Z77" s="476" t="s">
        <v>394</v>
      </c>
      <c r="AA77" s="476" t="s">
        <v>394</v>
      </c>
      <c r="AB77" s="333" t="s">
        <v>394</v>
      </c>
      <c r="AC77" s="333" t="s">
        <v>394</v>
      </c>
      <c r="AD77" s="439"/>
      <c r="AE77" s="439"/>
      <c r="AF77" s="438"/>
      <c r="AG77" s="438"/>
      <c r="AH77" s="438"/>
      <c r="AI77" s="438"/>
      <c r="AJ77" s="476" t="s">
        <v>394</v>
      </c>
      <c r="AK77" s="476" t="s">
        <v>394</v>
      </c>
      <c r="AL77" s="333" t="s">
        <v>394</v>
      </c>
      <c r="AM77" s="333" t="s">
        <v>394</v>
      </c>
      <c r="AN77" s="424" t="s">
        <v>394</v>
      </c>
      <c r="AO77" s="424" t="s">
        <v>394</v>
      </c>
      <c r="AP77" s="476" t="s">
        <v>394</v>
      </c>
      <c r="AQ77" s="476" t="s">
        <v>394</v>
      </c>
      <c r="AR77" s="333" t="s">
        <v>394</v>
      </c>
      <c r="AS77" s="333" t="s">
        <v>394</v>
      </c>
      <c r="AT77" s="498"/>
    </row>
    <row r="78" spans="1:46" ht="96">
      <c r="A78" s="408" t="s">
        <v>626</v>
      </c>
      <c r="B78" s="343"/>
      <c r="C78" s="66"/>
      <c r="D78" s="66"/>
      <c r="E78" s="66"/>
      <c r="F78" s="476">
        <v>1</v>
      </c>
      <c r="G78" s="607"/>
      <c r="H78" s="333"/>
      <c r="I78" s="332"/>
      <c r="J78" s="424">
        <v>1</v>
      </c>
      <c r="K78" s="425"/>
      <c r="L78" s="438"/>
      <c r="M78" s="438"/>
      <c r="N78" s="438"/>
      <c r="O78" s="438"/>
      <c r="P78" s="476" t="s">
        <v>394</v>
      </c>
      <c r="Q78" s="476" t="s">
        <v>394</v>
      </c>
      <c r="R78" s="333" t="s">
        <v>394</v>
      </c>
      <c r="S78" s="333" t="s">
        <v>394</v>
      </c>
      <c r="T78" s="424" t="s">
        <v>394</v>
      </c>
      <c r="U78" s="424" t="s">
        <v>394</v>
      </c>
      <c r="V78" s="424" t="s">
        <v>394</v>
      </c>
      <c r="W78" s="424" t="s">
        <v>394</v>
      </c>
      <c r="X78" s="424" t="s">
        <v>394</v>
      </c>
      <c r="Y78" s="424" t="s">
        <v>394</v>
      </c>
      <c r="Z78" s="476" t="s">
        <v>394</v>
      </c>
      <c r="AA78" s="476" t="s">
        <v>394</v>
      </c>
      <c r="AB78" s="333" t="s">
        <v>394</v>
      </c>
      <c r="AC78" s="333" t="s">
        <v>394</v>
      </c>
      <c r="AD78" s="439"/>
      <c r="AE78" s="439"/>
      <c r="AF78" s="438"/>
      <c r="AG78" s="438"/>
      <c r="AH78" s="438"/>
      <c r="AI78" s="438"/>
      <c r="AJ78" s="476" t="s">
        <v>394</v>
      </c>
      <c r="AK78" s="476" t="s">
        <v>394</v>
      </c>
      <c r="AL78" s="333" t="s">
        <v>394</v>
      </c>
      <c r="AM78" s="333" t="s">
        <v>394</v>
      </c>
      <c r="AN78" s="424" t="s">
        <v>394</v>
      </c>
      <c r="AO78" s="424" t="s">
        <v>394</v>
      </c>
      <c r="AP78" s="476" t="s">
        <v>394</v>
      </c>
      <c r="AQ78" s="476" t="s">
        <v>394</v>
      </c>
      <c r="AR78" s="333" t="s">
        <v>394</v>
      </c>
      <c r="AS78" s="333" t="s">
        <v>394</v>
      </c>
      <c r="AT78" s="498"/>
    </row>
    <row r="79" spans="1:46" ht="48">
      <c r="A79" s="408" t="s">
        <v>627</v>
      </c>
      <c r="B79" s="343"/>
      <c r="C79" s="66"/>
      <c r="D79" s="66"/>
      <c r="E79" s="66"/>
      <c r="F79" s="476">
        <v>1</v>
      </c>
      <c r="G79" s="607"/>
      <c r="H79" s="333"/>
      <c r="I79" s="332"/>
      <c r="J79" s="424">
        <v>1</v>
      </c>
      <c r="K79" s="425"/>
      <c r="L79" s="438"/>
      <c r="M79" s="438"/>
      <c r="N79" s="438"/>
      <c r="O79" s="438"/>
      <c r="P79" s="476" t="s">
        <v>394</v>
      </c>
      <c r="Q79" s="476" t="s">
        <v>394</v>
      </c>
      <c r="R79" s="333" t="s">
        <v>394</v>
      </c>
      <c r="S79" s="333" t="s">
        <v>394</v>
      </c>
      <c r="T79" s="424" t="s">
        <v>394</v>
      </c>
      <c r="U79" s="424" t="s">
        <v>394</v>
      </c>
      <c r="V79" s="424" t="s">
        <v>394</v>
      </c>
      <c r="W79" s="424" t="s">
        <v>394</v>
      </c>
      <c r="X79" s="424" t="s">
        <v>394</v>
      </c>
      <c r="Y79" s="424" t="s">
        <v>394</v>
      </c>
      <c r="Z79" s="476" t="s">
        <v>394</v>
      </c>
      <c r="AA79" s="476" t="s">
        <v>394</v>
      </c>
      <c r="AB79" s="333" t="s">
        <v>394</v>
      </c>
      <c r="AC79" s="333" t="s">
        <v>394</v>
      </c>
      <c r="AD79" s="439"/>
      <c r="AE79" s="439"/>
      <c r="AF79" s="438"/>
      <c r="AG79" s="438"/>
      <c r="AH79" s="438"/>
      <c r="AI79" s="438"/>
      <c r="AJ79" s="476" t="s">
        <v>394</v>
      </c>
      <c r="AK79" s="476" t="s">
        <v>394</v>
      </c>
      <c r="AL79" s="333" t="s">
        <v>394</v>
      </c>
      <c r="AM79" s="333" t="s">
        <v>394</v>
      </c>
      <c r="AN79" s="424" t="s">
        <v>394</v>
      </c>
      <c r="AO79" s="424" t="s">
        <v>394</v>
      </c>
      <c r="AP79" s="476" t="s">
        <v>394</v>
      </c>
      <c r="AQ79" s="476" t="s">
        <v>394</v>
      </c>
      <c r="AR79" s="333" t="s">
        <v>394</v>
      </c>
      <c r="AS79" s="333" t="s">
        <v>394</v>
      </c>
      <c r="AT79" s="498"/>
    </row>
    <row r="80" spans="1:46" s="346" customFormat="1" hidden="1">
      <c r="A80" s="367" t="s">
        <v>492</v>
      </c>
      <c r="B80" s="341"/>
      <c r="C80" s="318"/>
      <c r="D80" s="318"/>
      <c r="E80" s="318"/>
      <c r="F80" s="477" t="s">
        <v>394</v>
      </c>
      <c r="G80" s="477" t="s">
        <v>394</v>
      </c>
      <c r="H80" s="321" t="s">
        <v>394</v>
      </c>
      <c r="I80" s="321" t="s">
        <v>394</v>
      </c>
      <c r="J80" s="434"/>
      <c r="K80" s="435"/>
      <c r="L80" s="436"/>
      <c r="M80" s="436"/>
      <c r="N80" s="436"/>
      <c r="O80" s="436"/>
      <c r="P80" s="477">
        <v>5</v>
      </c>
      <c r="Q80" s="481">
        <v>5</v>
      </c>
      <c r="R80" s="321"/>
      <c r="S80" s="322">
        <v>3</v>
      </c>
      <c r="T80" s="434">
        <f>COUNTIF(T81:T111,"5")</f>
        <v>5</v>
      </c>
      <c r="U80" s="440">
        <f>IF(T80&lt;1,0,IF(T80&lt;2,1,IF(T80&lt;3,2,IF(T80&lt;4,3,IF(T80&lt;5,4,IF(T80=5,5))))))</f>
        <v>5</v>
      </c>
      <c r="V80" s="436"/>
      <c r="W80" s="436"/>
      <c r="X80" s="436"/>
      <c r="Y80" s="436"/>
      <c r="Z80" s="477" t="s">
        <v>394</v>
      </c>
      <c r="AA80" s="477" t="s">
        <v>394</v>
      </c>
      <c r="AB80" s="321" t="s">
        <v>394</v>
      </c>
      <c r="AC80" s="321" t="s">
        <v>394</v>
      </c>
      <c r="AD80" s="434" t="s">
        <v>394</v>
      </c>
      <c r="AE80" s="434" t="s">
        <v>394</v>
      </c>
      <c r="AF80" s="434" t="s">
        <v>394</v>
      </c>
      <c r="AG80" s="434" t="s">
        <v>394</v>
      </c>
      <c r="AH80" s="434" t="s">
        <v>394</v>
      </c>
      <c r="AI80" s="434" t="s">
        <v>394</v>
      </c>
      <c r="AJ80" s="476" t="s">
        <v>394</v>
      </c>
      <c r="AK80" s="476" t="s">
        <v>394</v>
      </c>
      <c r="AL80" s="333" t="s">
        <v>394</v>
      </c>
      <c r="AM80" s="333" t="s">
        <v>394</v>
      </c>
      <c r="AN80" s="424" t="s">
        <v>394</v>
      </c>
      <c r="AO80" s="424" t="s">
        <v>394</v>
      </c>
      <c r="AP80" s="476" t="s">
        <v>394</v>
      </c>
      <c r="AQ80" s="476" t="s">
        <v>394</v>
      </c>
      <c r="AR80" s="333" t="s">
        <v>394</v>
      </c>
      <c r="AS80" s="333" t="s">
        <v>394</v>
      </c>
      <c r="AT80" s="496"/>
    </row>
    <row r="81" spans="1:46" ht="48" hidden="1">
      <c r="A81" s="408" t="s">
        <v>569</v>
      </c>
      <c r="B81" s="343"/>
      <c r="C81" s="66"/>
      <c r="D81" s="66"/>
      <c r="E81" s="66"/>
      <c r="F81" s="477" t="s">
        <v>394</v>
      </c>
      <c r="G81" s="477" t="s">
        <v>394</v>
      </c>
      <c r="H81" s="321" t="s">
        <v>394</v>
      </c>
      <c r="I81" s="321" t="s">
        <v>394</v>
      </c>
      <c r="J81" s="424"/>
      <c r="K81" s="425"/>
      <c r="L81" s="438"/>
      <c r="M81" s="438"/>
      <c r="N81" s="438"/>
      <c r="O81" s="438"/>
      <c r="P81" s="476">
        <f>SUM(P82:P86)</f>
        <v>5</v>
      </c>
      <c r="Q81" s="473"/>
      <c r="R81" s="333"/>
      <c r="S81" s="622">
        <f>IF(R81&lt;1,0,IF(R81&lt;2,1,IF(R81&lt;3,2,IF(R81&lt;4,3,IF(R81&lt;5,4,IF(R81=5,5))))))</f>
        <v>0</v>
      </c>
      <c r="T81" s="424">
        <f>SUM(T82:T86)</f>
        <v>5</v>
      </c>
      <c r="U81" s="423"/>
      <c r="V81" s="438"/>
      <c r="W81" s="438"/>
      <c r="X81" s="438"/>
      <c r="Y81" s="438"/>
      <c r="Z81" s="477" t="s">
        <v>394</v>
      </c>
      <c r="AA81" s="477" t="s">
        <v>394</v>
      </c>
      <c r="AB81" s="321" t="s">
        <v>394</v>
      </c>
      <c r="AC81" s="321" t="s">
        <v>394</v>
      </c>
      <c r="AD81" s="434" t="s">
        <v>394</v>
      </c>
      <c r="AE81" s="434" t="s">
        <v>394</v>
      </c>
      <c r="AF81" s="434" t="s">
        <v>394</v>
      </c>
      <c r="AG81" s="434" t="s">
        <v>394</v>
      </c>
      <c r="AH81" s="434" t="s">
        <v>394</v>
      </c>
      <c r="AI81" s="434" t="s">
        <v>394</v>
      </c>
      <c r="AJ81" s="476" t="s">
        <v>394</v>
      </c>
      <c r="AK81" s="476" t="s">
        <v>394</v>
      </c>
      <c r="AL81" s="333" t="s">
        <v>394</v>
      </c>
      <c r="AM81" s="333" t="s">
        <v>394</v>
      </c>
      <c r="AN81" s="424" t="s">
        <v>394</v>
      </c>
      <c r="AO81" s="424" t="s">
        <v>394</v>
      </c>
      <c r="AP81" s="476" t="s">
        <v>394</v>
      </c>
      <c r="AQ81" s="476" t="s">
        <v>394</v>
      </c>
      <c r="AR81" s="333" t="s">
        <v>394</v>
      </c>
      <c r="AS81" s="333" t="s">
        <v>394</v>
      </c>
      <c r="AT81" s="498"/>
    </row>
    <row r="82" spans="1:46" ht="48" hidden="1">
      <c r="A82" s="408" t="s">
        <v>564</v>
      </c>
      <c r="B82" s="343"/>
      <c r="C82" s="66"/>
      <c r="D82" s="66"/>
      <c r="E82" s="66"/>
      <c r="F82" s="477" t="s">
        <v>394</v>
      </c>
      <c r="G82" s="477" t="s">
        <v>394</v>
      </c>
      <c r="H82" s="321" t="s">
        <v>394</v>
      </c>
      <c r="I82" s="321" t="s">
        <v>394</v>
      </c>
      <c r="J82" s="424"/>
      <c r="K82" s="425"/>
      <c r="L82" s="438"/>
      <c r="M82" s="438"/>
      <c r="N82" s="438"/>
      <c r="O82" s="438"/>
      <c r="P82" s="476">
        <v>1</v>
      </c>
      <c r="Q82" s="632"/>
      <c r="R82" s="333"/>
      <c r="S82" s="626"/>
      <c r="T82" s="424">
        <v>1</v>
      </c>
      <c r="U82" s="439"/>
      <c r="V82" s="438"/>
      <c r="W82" s="438"/>
      <c r="X82" s="438"/>
      <c r="Y82" s="438"/>
      <c r="Z82" s="477" t="s">
        <v>394</v>
      </c>
      <c r="AA82" s="477" t="s">
        <v>394</v>
      </c>
      <c r="AB82" s="321" t="s">
        <v>394</v>
      </c>
      <c r="AC82" s="321" t="s">
        <v>394</v>
      </c>
      <c r="AD82" s="434" t="s">
        <v>394</v>
      </c>
      <c r="AE82" s="434" t="s">
        <v>394</v>
      </c>
      <c r="AF82" s="434" t="s">
        <v>394</v>
      </c>
      <c r="AG82" s="434" t="s">
        <v>394</v>
      </c>
      <c r="AH82" s="434" t="s">
        <v>394</v>
      </c>
      <c r="AI82" s="434" t="s">
        <v>394</v>
      </c>
      <c r="AJ82" s="476" t="s">
        <v>394</v>
      </c>
      <c r="AK82" s="476" t="s">
        <v>394</v>
      </c>
      <c r="AL82" s="333" t="s">
        <v>394</v>
      </c>
      <c r="AM82" s="333" t="s">
        <v>394</v>
      </c>
      <c r="AN82" s="424" t="s">
        <v>394</v>
      </c>
      <c r="AO82" s="424" t="s">
        <v>394</v>
      </c>
      <c r="AP82" s="476" t="s">
        <v>394</v>
      </c>
      <c r="AQ82" s="476" t="s">
        <v>394</v>
      </c>
      <c r="AR82" s="333" t="s">
        <v>394</v>
      </c>
      <c r="AS82" s="333" t="s">
        <v>394</v>
      </c>
      <c r="AT82" s="498"/>
    </row>
    <row r="83" spans="1:46" ht="48" hidden="1">
      <c r="A83" s="408" t="s">
        <v>565</v>
      </c>
      <c r="B83" s="343"/>
      <c r="C83" s="66"/>
      <c r="D83" s="66"/>
      <c r="E83" s="66"/>
      <c r="F83" s="477" t="s">
        <v>394</v>
      </c>
      <c r="G83" s="477" t="s">
        <v>394</v>
      </c>
      <c r="H83" s="321" t="s">
        <v>394</v>
      </c>
      <c r="I83" s="321" t="s">
        <v>394</v>
      </c>
      <c r="J83" s="424"/>
      <c r="K83" s="425"/>
      <c r="L83" s="438"/>
      <c r="M83" s="438"/>
      <c r="N83" s="438"/>
      <c r="O83" s="438"/>
      <c r="P83" s="476">
        <v>1</v>
      </c>
      <c r="Q83" s="632"/>
      <c r="R83" s="333"/>
      <c r="S83" s="626"/>
      <c r="T83" s="424">
        <v>1</v>
      </c>
      <c r="U83" s="439"/>
      <c r="V83" s="438"/>
      <c r="W83" s="438"/>
      <c r="X83" s="438"/>
      <c r="Y83" s="438"/>
      <c r="Z83" s="477" t="s">
        <v>394</v>
      </c>
      <c r="AA83" s="477" t="s">
        <v>394</v>
      </c>
      <c r="AB83" s="321" t="s">
        <v>394</v>
      </c>
      <c r="AC83" s="321" t="s">
        <v>394</v>
      </c>
      <c r="AD83" s="434" t="s">
        <v>394</v>
      </c>
      <c r="AE83" s="434" t="s">
        <v>394</v>
      </c>
      <c r="AF83" s="434" t="s">
        <v>394</v>
      </c>
      <c r="AG83" s="434" t="s">
        <v>394</v>
      </c>
      <c r="AH83" s="434" t="s">
        <v>394</v>
      </c>
      <c r="AI83" s="434" t="s">
        <v>394</v>
      </c>
      <c r="AJ83" s="476" t="s">
        <v>394</v>
      </c>
      <c r="AK83" s="476" t="s">
        <v>394</v>
      </c>
      <c r="AL83" s="333" t="s">
        <v>394</v>
      </c>
      <c r="AM83" s="333" t="s">
        <v>394</v>
      </c>
      <c r="AN83" s="424" t="s">
        <v>394</v>
      </c>
      <c r="AO83" s="424" t="s">
        <v>394</v>
      </c>
      <c r="AP83" s="476" t="s">
        <v>394</v>
      </c>
      <c r="AQ83" s="476" t="s">
        <v>394</v>
      </c>
      <c r="AR83" s="333" t="s">
        <v>394</v>
      </c>
      <c r="AS83" s="333" t="s">
        <v>394</v>
      </c>
      <c r="AT83" s="498"/>
    </row>
    <row r="84" spans="1:46" hidden="1">
      <c r="A84" s="408" t="s">
        <v>566</v>
      </c>
      <c r="B84" s="343"/>
      <c r="C84" s="66"/>
      <c r="D84" s="66"/>
      <c r="E84" s="66"/>
      <c r="F84" s="477" t="s">
        <v>394</v>
      </c>
      <c r="G84" s="477" t="s">
        <v>394</v>
      </c>
      <c r="H84" s="321" t="s">
        <v>394</v>
      </c>
      <c r="I84" s="321" t="s">
        <v>394</v>
      </c>
      <c r="J84" s="424"/>
      <c r="K84" s="425"/>
      <c r="L84" s="438"/>
      <c r="M84" s="438"/>
      <c r="N84" s="438"/>
      <c r="O84" s="438"/>
      <c r="P84" s="476">
        <v>1</v>
      </c>
      <c r="Q84" s="632"/>
      <c r="R84" s="333"/>
      <c r="S84" s="626"/>
      <c r="T84" s="424">
        <v>1</v>
      </c>
      <c r="U84" s="439"/>
      <c r="V84" s="438"/>
      <c r="W84" s="438"/>
      <c r="X84" s="438"/>
      <c r="Y84" s="438"/>
      <c r="Z84" s="477" t="s">
        <v>394</v>
      </c>
      <c r="AA84" s="477" t="s">
        <v>394</v>
      </c>
      <c r="AB84" s="321" t="s">
        <v>394</v>
      </c>
      <c r="AC84" s="321" t="s">
        <v>394</v>
      </c>
      <c r="AD84" s="434" t="s">
        <v>394</v>
      </c>
      <c r="AE84" s="434" t="s">
        <v>394</v>
      </c>
      <c r="AF84" s="434" t="s">
        <v>394</v>
      </c>
      <c r="AG84" s="434" t="s">
        <v>394</v>
      </c>
      <c r="AH84" s="434" t="s">
        <v>394</v>
      </c>
      <c r="AI84" s="434" t="s">
        <v>394</v>
      </c>
      <c r="AJ84" s="476" t="s">
        <v>394</v>
      </c>
      <c r="AK84" s="476" t="s">
        <v>394</v>
      </c>
      <c r="AL84" s="333" t="s">
        <v>394</v>
      </c>
      <c r="AM84" s="333" t="s">
        <v>394</v>
      </c>
      <c r="AN84" s="424" t="s">
        <v>394</v>
      </c>
      <c r="AO84" s="424" t="s">
        <v>394</v>
      </c>
      <c r="AP84" s="476" t="s">
        <v>394</v>
      </c>
      <c r="AQ84" s="476" t="s">
        <v>394</v>
      </c>
      <c r="AR84" s="333" t="s">
        <v>394</v>
      </c>
      <c r="AS84" s="333" t="s">
        <v>394</v>
      </c>
      <c r="AT84" s="498"/>
    </row>
    <row r="85" spans="1:46" hidden="1">
      <c r="A85" s="408" t="s">
        <v>567</v>
      </c>
      <c r="B85" s="343"/>
      <c r="C85" s="66"/>
      <c r="D85" s="66"/>
      <c r="E85" s="66"/>
      <c r="F85" s="477" t="s">
        <v>394</v>
      </c>
      <c r="G85" s="477" t="s">
        <v>394</v>
      </c>
      <c r="H85" s="321" t="s">
        <v>394</v>
      </c>
      <c r="I85" s="321" t="s">
        <v>394</v>
      </c>
      <c r="J85" s="424"/>
      <c r="K85" s="425"/>
      <c r="L85" s="438"/>
      <c r="M85" s="438"/>
      <c r="N85" s="438"/>
      <c r="O85" s="438"/>
      <c r="P85" s="476">
        <v>1</v>
      </c>
      <c r="Q85" s="632"/>
      <c r="R85" s="333"/>
      <c r="S85" s="626"/>
      <c r="T85" s="424">
        <v>1</v>
      </c>
      <c r="U85" s="439"/>
      <c r="V85" s="438"/>
      <c r="W85" s="438"/>
      <c r="X85" s="438"/>
      <c r="Y85" s="438"/>
      <c r="Z85" s="477" t="s">
        <v>394</v>
      </c>
      <c r="AA85" s="477" t="s">
        <v>394</v>
      </c>
      <c r="AB85" s="321" t="s">
        <v>394</v>
      </c>
      <c r="AC85" s="321" t="s">
        <v>394</v>
      </c>
      <c r="AD85" s="434" t="s">
        <v>394</v>
      </c>
      <c r="AE85" s="434" t="s">
        <v>394</v>
      </c>
      <c r="AF85" s="434" t="s">
        <v>394</v>
      </c>
      <c r="AG85" s="434" t="s">
        <v>394</v>
      </c>
      <c r="AH85" s="434" t="s">
        <v>394</v>
      </c>
      <c r="AI85" s="434" t="s">
        <v>394</v>
      </c>
      <c r="AJ85" s="476" t="s">
        <v>394</v>
      </c>
      <c r="AK85" s="476" t="s">
        <v>394</v>
      </c>
      <c r="AL85" s="333" t="s">
        <v>394</v>
      </c>
      <c r="AM85" s="333" t="s">
        <v>394</v>
      </c>
      <c r="AN85" s="424" t="s">
        <v>394</v>
      </c>
      <c r="AO85" s="424" t="s">
        <v>394</v>
      </c>
      <c r="AP85" s="476" t="s">
        <v>394</v>
      </c>
      <c r="AQ85" s="476" t="s">
        <v>394</v>
      </c>
      <c r="AR85" s="333" t="s">
        <v>394</v>
      </c>
      <c r="AS85" s="333" t="s">
        <v>394</v>
      </c>
      <c r="AT85" s="498"/>
    </row>
    <row r="86" spans="1:46" ht="48" hidden="1">
      <c r="A86" s="408" t="s">
        <v>568</v>
      </c>
      <c r="B86" s="343"/>
      <c r="C86" s="66"/>
      <c r="D86" s="66"/>
      <c r="E86" s="66"/>
      <c r="F86" s="477" t="s">
        <v>394</v>
      </c>
      <c r="G86" s="477" t="s">
        <v>394</v>
      </c>
      <c r="H86" s="321" t="s">
        <v>394</v>
      </c>
      <c r="I86" s="321" t="s">
        <v>394</v>
      </c>
      <c r="J86" s="424"/>
      <c r="K86" s="425"/>
      <c r="L86" s="438"/>
      <c r="M86" s="438"/>
      <c r="N86" s="438"/>
      <c r="O86" s="438"/>
      <c r="P86" s="476">
        <v>1</v>
      </c>
      <c r="Q86" s="632"/>
      <c r="R86" s="333"/>
      <c r="S86" s="626"/>
      <c r="T86" s="424">
        <v>1</v>
      </c>
      <c r="U86" s="439"/>
      <c r="V86" s="438"/>
      <c r="W86" s="438"/>
      <c r="X86" s="438"/>
      <c r="Y86" s="438"/>
      <c r="Z86" s="477" t="s">
        <v>394</v>
      </c>
      <c r="AA86" s="477" t="s">
        <v>394</v>
      </c>
      <c r="AB86" s="321" t="s">
        <v>394</v>
      </c>
      <c r="AC86" s="321" t="s">
        <v>394</v>
      </c>
      <c r="AD86" s="434" t="s">
        <v>394</v>
      </c>
      <c r="AE86" s="434" t="s">
        <v>394</v>
      </c>
      <c r="AF86" s="434" t="s">
        <v>394</v>
      </c>
      <c r="AG86" s="434" t="s">
        <v>394</v>
      </c>
      <c r="AH86" s="434" t="s">
        <v>394</v>
      </c>
      <c r="AI86" s="434" t="s">
        <v>394</v>
      </c>
      <c r="AJ86" s="476" t="s">
        <v>394</v>
      </c>
      <c r="AK86" s="476" t="s">
        <v>394</v>
      </c>
      <c r="AL86" s="333" t="s">
        <v>394</v>
      </c>
      <c r="AM86" s="333" t="s">
        <v>394</v>
      </c>
      <c r="AN86" s="424" t="s">
        <v>394</v>
      </c>
      <c r="AO86" s="424" t="s">
        <v>394</v>
      </c>
      <c r="AP86" s="476" t="s">
        <v>394</v>
      </c>
      <c r="AQ86" s="476" t="s">
        <v>394</v>
      </c>
      <c r="AR86" s="333" t="s">
        <v>394</v>
      </c>
      <c r="AS86" s="333" t="s">
        <v>394</v>
      </c>
      <c r="AT86" s="498"/>
    </row>
    <row r="87" spans="1:46" ht="48" hidden="1">
      <c r="A87" s="408" t="s">
        <v>570</v>
      </c>
      <c r="B87" s="343"/>
      <c r="C87" s="66"/>
      <c r="D87" s="66"/>
      <c r="E87" s="66"/>
      <c r="F87" s="477" t="s">
        <v>394</v>
      </c>
      <c r="G87" s="477" t="s">
        <v>394</v>
      </c>
      <c r="H87" s="321" t="s">
        <v>394</v>
      </c>
      <c r="I87" s="321" t="s">
        <v>394</v>
      </c>
      <c r="J87" s="424"/>
      <c r="K87" s="425"/>
      <c r="L87" s="438"/>
      <c r="M87" s="438"/>
      <c r="N87" s="438"/>
      <c r="O87" s="438"/>
      <c r="P87" s="476">
        <f>SUM(P88:P92)</f>
        <v>5</v>
      </c>
      <c r="Q87" s="473"/>
      <c r="R87" s="333"/>
      <c r="S87" s="622">
        <f>IF(R87&lt;1,0,IF(R87&lt;2,1,IF(R87&lt;3,2,IF(R87&lt;4,3,IF(R87&lt;5,4,IF(R87=5,5))))))</f>
        <v>0</v>
      </c>
      <c r="T87" s="424">
        <f>SUM(T88:T92)</f>
        <v>5</v>
      </c>
      <c r="U87" s="423"/>
      <c r="V87" s="438"/>
      <c r="W87" s="438"/>
      <c r="X87" s="438"/>
      <c r="Y87" s="438"/>
      <c r="Z87" s="477" t="s">
        <v>394</v>
      </c>
      <c r="AA87" s="477" t="s">
        <v>394</v>
      </c>
      <c r="AB87" s="321" t="s">
        <v>394</v>
      </c>
      <c r="AC87" s="321" t="s">
        <v>394</v>
      </c>
      <c r="AD87" s="434" t="s">
        <v>394</v>
      </c>
      <c r="AE87" s="434" t="s">
        <v>394</v>
      </c>
      <c r="AF87" s="434" t="s">
        <v>394</v>
      </c>
      <c r="AG87" s="434" t="s">
        <v>394</v>
      </c>
      <c r="AH87" s="434" t="s">
        <v>394</v>
      </c>
      <c r="AI87" s="434" t="s">
        <v>394</v>
      </c>
      <c r="AJ87" s="476" t="s">
        <v>394</v>
      </c>
      <c r="AK87" s="476" t="s">
        <v>394</v>
      </c>
      <c r="AL87" s="333" t="s">
        <v>394</v>
      </c>
      <c r="AM87" s="333" t="s">
        <v>394</v>
      </c>
      <c r="AN87" s="424" t="s">
        <v>394</v>
      </c>
      <c r="AO87" s="424" t="s">
        <v>394</v>
      </c>
      <c r="AP87" s="476" t="s">
        <v>394</v>
      </c>
      <c r="AQ87" s="476" t="s">
        <v>394</v>
      </c>
      <c r="AR87" s="333" t="s">
        <v>394</v>
      </c>
      <c r="AS87" s="333" t="s">
        <v>394</v>
      </c>
      <c r="AT87" s="498"/>
    </row>
    <row r="88" spans="1:46" ht="48" hidden="1">
      <c r="A88" s="408" t="s">
        <v>571</v>
      </c>
      <c r="B88" s="343"/>
      <c r="C88" s="66"/>
      <c r="D88" s="66"/>
      <c r="E88" s="66"/>
      <c r="F88" s="477" t="s">
        <v>394</v>
      </c>
      <c r="G88" s="477" t="s">
        <v>394</v>
      </c>
      <c r="H88" s="321" t="s">
        <v>394</v>
      </c>
      <c r="I88" s="321" t="s">
        <v>394</v>
      </c>
      <c r="J88" s="424"/>
      <c r="K88" s="425"/>
      <c r="L88" s="438"/>
      <c r="M88" s="438"/>
      <c r="N88" s="438"/>
      <c r="O88" s="438"/>
      <c r="P88" s="476">
        <v>1</v>
      </c>
      <c r="Q88" s="632"/>
      <c r="R88" s="333"/>
      <c r="S88" s="626"/>
      <c r="T88" s="424">
        <v>1</v>
      </c>
      <c r="U88" s="439"/>
      <c r="V88" s="438"/>
      <c r="W88" s="438"/>
      <c r="X88" s="438"/>
      <c r="Y88" s="438"/>
      <c r="Z88" s="477" t="s">
        <v>394</v>
      </c>
      <c r="AA88" s="477" t="s">
        <v>394</v>
      </c>
      <c r="AB88" s="321" t="s">
        <v>394</v>
      </c>
      <c r="AC88" s="321" t="s">
        <v>394</v>
      </c>
      <c r="AD88" s="434" t="s">
        <v>394</v>
      </c>
      <c r="AE88" s="434" t="s">
        <v>394</v>
      </c>
      <c r="AF88" s="434" t="s">
        <v>394</v>
      </c>
      <c r="AG88" s="434" t="s">
        <v>394</v>
      </c>
      <c r="AH88" s="434" t="s">
        <v>394</v>
      </c>
      <c r="AI88" s="434" t="s">
        <v>394</v>
      </c>
      <c r="AJ88" s="476" t="s">
        <v>394</v>
      </c>
      <c r="AK88" s="476" t="s">
        <v>394</v>
      </c>
      <c r="AL88" s="333" t="s">
        <v>394</v>
      </c>
      <c r="AM88" s="333" t="s">
        <v>394</v>
      </c>
      <c r="AN88" s="424" t="s">
        <v>394</v>
      </c>
      <c r="AO88" s="424" t="s">
        <v>394</v>
      </c>
      <c r="AP88" s="476" t="s">
        <v>394</v>
      </c>
      <c r="AQ88" s="476" t="s">
        <v>394</v>
      </c>
      <c r="AR88" s="333" t="s">
        <v>394</v>
      </c>
      <c r="AS88" s="333" t="s">
        <v>394</v>
      </c>
      <c r="AT88" s="498"/>
    </row>
    <row r="89" spans="1:46" hidden="1">
      <c r="A89" s="408" t="s">
        <v>395</v>
      </c>
      <c r="B89" s="343"/>
      <c r="C89" s="66"/>
      <c r="D89" s="66"/>
      <c r="E89" s="66"/>
      <c r="F89" s="477" t="s">
        <v>394</v>
      </c>
      <c r="G89" s="477" t="s">
        <v>394</v>
      </c>
      <c r="H89" s="321" t="s">
        <v>394</v>
      </c>
      <c r="I89" s="321" t="s">
        <v>394</v>
      </c>
      <c r="J89" s="424"/>
      <c r="K89" s="425"/>
      <c r="L89" s="438"/>
      <c r="M89" s="438"/>
      <c r="N89" s="438"/>
      <c r="O89" s="438"/>
      <c r="P89" s="476">
        <v>1</v>
      </c>
      <c r="Q89" s="632"/>
      <c r="R89" s="333"/>
      <c r="S89" s="626"/>
      <c r="T89" s="424">
        <v>1</v>
      </c>
      <c r="U89" s="439"/>
      <c r="V89" s="438"/>
      <c r="W89" s="438"/>
      <c r="X89" s="438"/>
      <c r="Y89" s="438"/>
      <c r="Z89" s="477" t="s">
        <v>394</v>
      </c>
      <c r="AA89" s="477" t="s">
        <v>394</v>
      </c>
      <c r="AB89" s="321" t="s">
        <v>394</v>
      </c>
      <c r="AC89" s="321" t="s">
        <v>394</v>
      </c>
      <c r="AD89" s="434" t="s">
        <v>394</v>
      </c>
      <c r="AE89" s="434" t="s">
        <v>394</v>
      </c>
      <c r="AF89" s="434" t="s">
        <v>394</v>
      </c>
      <c r="AG89" s="434" t="s">
        <v>394</v>
      </c>
      <c r="AH89" s="434" t="s">
        <v>394</v>
      </c>
      <c r="AI89" s="434" t="s">
        <v>394</v>
      </c>
      <c r="AJ89" s="476" t="s">
        <v>394</v>
      </c>
      <c r="AK89" s="476" t="s">
        <v>394</v>
      </c>
      <c r="AL89" s="333" t="s">
        <v>394</v>
      </c>
      <c r="AM89" s="333" t="s">
        <v>394</v>
      </c>
      <c r="AN89" s="424" t="s">
        <v>394</v>
      </c>
      <c r="AO89" s="424" t="s">
        <v>394</v>
      </c>
      <c r="AP89" s="476" t="s">
        <v>394</v>
      </c>
      <c r="AQ89" s="476" t="s">
        <v>394</v>
      </c>
      <c r="AR89" s="333" t="s">
        <v>394</v>
      </c>
      <c r="AS89" s="333" t="s">
        <v>394</v>
      </c>
      <c r="AT89" s="498"/>
    </row>
    <row r="90" spans="1:46" ht="48.6" hidden="1" customHeight="1">
      <c r="A90" s="408" t="s">
        <v>572</v>
      </c>
      <c r="B90" s="343"/>
      <c r="C90" s="66"/>
      <c r="D90" s="66"/>
      <c r="E90" s="66"/>
      <c r="F90" s="477" t="s">
        <v>394</v>
      </c>
      <c r="G90" s="477" t="s">
        <v>394</v>
      </c>
      <c r="H90" s="321" t="s">
        <v>394</v>
      </c>
      <c r="I90" s="321" t="s">
        <v>394</v>
      </c>
      <c r="J90" s="424"/>
      <c r="K90" s="425"/>
      <c r="L90" s="438"/>
      <c r="M90" s="438"/>
      <c r="N90" s="438"/>
      <c r="O90" s="438"/>
      <c r="P90" s="476">
        <v>1</v>
      </c>
      <c r="Q90" s="632"/>
      <c r="R90" s="333"/>
      <c r="S90" s="626"/>
      <c r="T90" s="424">
        <v>1</v>
      </c>
      <c r="U90" s="439"/>
      <c r="V90" s="438"/>
      <c r="W90" s="438"/>
      <c r="X90" s="438"/>
      <c r="Y90" s="438"/>
      <c r="Z90" s="477" t="s">
        <v>394</v>
      </c>
      <c r="AA90" s="477" t="s">
        <v>394</v>
      </c>
      <c r="AB90" s="321" t="s">
        <v>394</v>
      </c>
      <c r="AC90" s="321" t="s">
        <v>394</v>
      </c>
      <c r="AD90" s="434" t="s">
        <v>394</v>
      </c>
      <c r="AE90" s="434" t="s">
        <v>394</v>
      </c>
      <c r="AF90" s="434" t="s">
        <v>394</v>
      </c>
      <c r="AG90" s="434" t="s">
        <v>394</v>
      </c>
      <c r="AH90" s="434" t="s">
        <v>394</v>
      </c>
      <c r="AI90" s="434" t="s">
        <v>394</v>
      </c>
      <c r="AJ90" s="476" t="s">
        <v>394</v>
      </c>
      <c r="AK90" s="476" t="s">
        <v>394</v>
      </c>
      <c r="AL90" s="333" t="s">
        <v>394</v>
      </c>
      <c r="AM90" s="333" t="s">
        <v>394</v>
      </c>
      <c r="AN90" s="424" t="s">
        <v>394</v>
      </c>
      <c r="AO90" s="424" t="s">
        <v>394</v>
      </c>
      <c r="AP90" s="476" t="s">
        <v>394</v>
      </c>
      <c r="AQ90" s="476" t="s">
        <v>394</v>
      </c>
      <c r="AR90" s="333" t="s">
        <v>394</v>
      </c>
      <c r="AS90" s="333" t="s">
        <v>394</v>
      </c>
      <c r="AT90" s="498"/>
    </row>
    <row r="91" spans="1:46" hidden="1">
      <c r="A91" s="408" t="s">
        <v>573</v>
      </c>
      <c r="B91" s="343"/>
      <c r="C91" s="66"/>
      <c r="D91" s="66"/>
      <c r="E91" s="66"/>
      <c r="F91" s="477" t="s">
        <v>394</v>
      </c>
      <c r="G91" s="477" t="s">
        <v>394</v>
      </c>
      <c r="H91" s="321" t="s">
        <v>394</v>
      </c>
      <c r="I91" s="321" t="s">
        <v>394</v>
      </c>
      <c r="J91" s="424"/>
      <c r="K91" s="425"/>
      <c r="L91" s="438"/>
      <c r="M91" s="438"/>
      <c r="N91" s="438"/>
      <c r="O91" s="438"/>
      <c r="P91" s="476">
        <v>1</v>
      </c>
      <c r="Q91" s="632"/>
      <c r="R91" s="333"/>
      <c r="S91" s="626"/>
      <c r="T91" s="424">
        <v>1</v>
      </c>
      <c r="U91" s="439"/>
      <c r="V91" s="438"/>
      <c r="W91" s="438"/>
      <c r="X91" s="438"/>
      <c r="Y91" s="438"/>
      <c r="Z91" s="477" t="s">
        <v>394</v>
      </c>
      <c r="AA91" s="477" t="s">
        <v>394</v>
      </c>
      <c r="AB91" s="321" t="s">
        <v>394</v>
      </c>
      <c r="AC91" s="321" t="s">
        <v>394</v>
      </c>
      <c r="AD91" s="434" t="s">
        <v>394</v>
      </c>
      <c r="AE91" s="434" t="s">
        <v>394</v>
      </c>
      <c r="AF91" s="434" t="s">
        <v>394</v>
      </c>
      <c r="AG91" s="434" t="s">
        <v>394</v>
      </c>
      <c r="AH91" s="434" t="s">
        <v>394</v>
      </c>
      <c r="AI91" s="434" t="s">
        <v>394</v>
      </c>
      <c r="AJ91" s="476" t="s">
        <v>394</v>
      </c>
      <c r="AK91" s="476" t="s">
        <v>394</v>
      </c>
      <c r="AL91" s="333" t="s">
        <v>394</v>
      </c>
      <c r="AM91" s="333" t="s">
        <v>394</v>
      </c>
      <c r="AN91" s="424" t="s">
        <v>394</v>
      </c>
      <c r="AO91" s="424" t="s">
        <v>394</v>
      </c>
      <c r="AP91" s="476" t="s">
        <v>394</v>
      </c>
      <c r="AQ91" s="476" t="s">
        <v>394</v>
      </c>
      <c r="AR91" s="333" t="s">
        <v>394</v>
      </c>
      <c r="AS91" s="333" t="s">
        <v>394</v>
      </c>
      <c r="AT91" s="498"/>
    </row>
    <row r="92" spans="1:46" ht="48" hidden="1">
      <c r="A92" s="408" t="s">
        <v>574</v>
      </c>
      <c r="B92" s="343"/>
      <c r="C92" s="66"/>
      <c r="D92" s="66"/>
      <c r="E92" s="66"/>
      <c r="F92" s="477" t="s">
        <v>394</v>
      </c>
      <c r="G92" s="477" t="s">
        <v>394</v>
      </c>
      <c r="H92" s="321" t="s">
        <v>394</v>
      </c>
      <c r="I92" s="321" t="s">
        <v>394</v>
      </c>
      <c r="J92" s="424"/>
      <c r="K92" s="425"/>
      <c r="L92" s="438"/>
      <c r="M92" s="438"/>
      <c r="N92" s="438"/>
      <c r="O92" s="438"/>
      <c r="P92" s="476">
        <v>1</v>
      </c>
      <c r="Q92" s="632"/>
      <c r="R92" s="333"/>
      <c r="S92" s="626"/>
      <c r="T92" s="424">
        <v>1</v>
      </c>
      <c r="U92" s="439"/>
      <c r="V92" s="438"/>
      <c r="W92" s="438"/>
      <c r="X92" s="438"/>
      <c r="Y92" s="438"/>
      <c r="Z92" s="477" t="s">
        <v>394</v>
      </c>
      <c r="AA92" s="477" t="s">
        <v>394</v>
      </c>
      <c r="AB92" s="321" t="s">
        <v>394</v>
      </c>
      <c r="AC92" s="321" t="s">
        <v>394</v>
      </c>
      <c r="AD92" s="434" t="s">
        <v>394</v>
      </c>
      <c r="AE92" s="434" t="s">
        <v>394</v>
      </c>
      <c r="AF92" s="434" t="s">
        <v>394</v>
      </c>
      <c r="AG92" s="434" t="s">
        <v>394</v>
      </c>
      <c r="AH92" s="434" t="s">
        <v>394</v>
      </c>
      <c r="AI92" s="434" t="s">
        <v>394</v>
      </c>
      <c r="AJ92" s="476" t="s">
        <v>394</v>
      </c>
      <c r="AK92" s="476" t="s">
        <v>394</v>
      </c>
      <c r="AL92" s="333" t="s">
        <v>394</v>
      </c>
      <c r="AM92" s="333" t="s">
        <v>394</v>
      </c>
      <c r="AN92" s="424" t="s">
        <v>394</v>
      </c>
      <c r="AO92" s="424" t="s">
        <v>394</v>
      </c>
      <c r="AP92" s="476" t="s">
        <v>394</v>
      </c>
      <c r="AQ92" s="476" t="s">
        <v>394</v>
      </c>
      <c r="AR92" s="333" t="s">
        <v>394</v>
      </c>
      <c r="AS92" s="333" t="s">
        <v>394</v>
      </c>
      <c r="AT92" s="498"/>
    </row>
    <row r="93" spans="1:46" ht="48" hidden="1">
      <c r="A93" s="408" t="s">
        <v>575</v>
      </c>
      <c r="B93" s="343"/>
      <c r="C93" s="66"/>
      <c r="D93" s="66"/>
      <c r="E93" s="66"/>
      <c r="F93" s="477" t="s">
        <v>394</v>
      </c>
      <c r="G93" s="477" t="s">
        <v>394</v>
      </c>
      <c r="H93" s="321" t="s">
        <v>394</v>
      </c>
      <c r="I93" s="321" t="s">
        <v>394</v>
      </c>
      <c r="J93" s="424"/>
      <c r="K93" s="425"/>
      <c r="L93" s="438"/>
      <c r="M93" s="438"/>
      <c r="N93" s="438"/>
      <c r="O93" s="438"/>
      <c r="P93" s="476">
        <f>SUM(P94:P98)</f>
        <v>5</v>
      </c>
      <c r="Q93" s="473"/>
      <c r="R93" s="333"/>
      <c r="S93" s="622">
        <f>IF(R93&lt;1,0,IF(R93&lt;2,1,IF(R93&lt;3,2,IF(R93&lt;4,3,IF(R93&lt;5,4,IF(R93=5,5))))))</f>
        <v>0</v>
      </c>
      <c r="T93" s="424">
        <f>SUM(T94:T98)</f>
        <v>5</v>
      </c>
      <c r="U93" s="423"/>
      <c r="V93" s="438"/>
      <c r="W93" s="438"/>
      <c r="X93" s="438"/>
      <c r="Y93" s="438"/>
      <c r="Z93" s="477" t="s">
        <v>394</v>
      </c>
      <c r="AA93" s="477" t="s">
        <v>394</v>
      </c>
      <c r="AB93" s="321" t="s">
        <v>394</v>
      </c>
      <c r="AC93" s="321" t="s">
        <v>394</v>
      </c>
      <c r="AD93" s="434" t="s">
        <v>394</v>
      </c>
      <c r="AE93" s="434" t="s">
        <v>394</v>
      </c>
      <c r="AF93" s="434" t="s">
        <v>394</v>
      </c>
      <c r="AG93" s="434" t="s">
        <v>394</v>
      </c>
      <c r="AH93" s="434" t="s">
        <v>394</v>
      </c>
      <c r="AI93" s="434" t="s">
        <v>394</v>
      </c>
      <c r="AJ93" s="476" t="s">
        <v>394</v>
      </c>
      <c r="AK93" s="476" t="s">
        <v>394</v>
      </c>
      <c r="AL93" s="333" t="s">
        <v>394</v>
      </c>
      <c r="AM93" s="333" t="s">
        <v>394</v>
      </c>
      <c r="AN93" s="424" t="s">
        <v>394</v>
      </c>
      <c r="AO93" s="424" t="s">
        <v>394</v>
      </c>
      <c r="AP93" s="476" t="s">
        <v>394</v>
      </c>
      <c r="AQ93" s="476" t="s">
        <v>394</v>
      </c>
      <c r="AR93" s="333" t="s">
        <v>394</v>
      </c>
      <c r="AS93" s="333" t="s">
        <v>394</v>
      </c>
      <c r="AT93" s="498"/>
    </row>
    <row r="94" spans="1:46" ht="48" hidden="1">
      <c r="A94" s="408" t="s">
        <v>576</v>
      </c>
      <c r="B94" s="343"/>
      <c r="C94" s="66"/>
      <c r="D94" s="66"/>
      <c r="E94" s="66"/>
      <c r="F94" s="477" t="s">
        <v>394</v>
      </c>
      <c r="G94" s="477" t="s">
        <v>394</v>
      </c>
      <c r="H94" s="321" t="s">
        <v>394</v>
      </c>
      <c r="I94" s="321" t="s">
        <v>394</v>
      </c>
      <c r="J94" s="424"/>
      <c r="K94" s="425"/>
      <c r="L94" s="438"/>
      <c r="M94" s="438"/>
      <c r="N94" s="438"/>
      <c r="O94" s="438"/>
      <c r="P94" s="476">
        <v>1</v>
      </c>
      <c r="Q94" s="632"/>
      <c r="R94" s="333"/>
      <c r="S94" s="626"/>
      <c r="T94" s="424">
        <v>1</v>
      </c>
      <c r="U94" s="439"/>
      <c r="V94" s="438"/>
      <c r="W94" s="438"/>
      <c r="X94" s="438"/>
      <c r="Y94" s="438"/>
      <c r="Z94" s="477" t="s">
        <v>394</v>
      </c>
      <c r="AA94" s="477" t="s">
        <v>394</v>
      </c>
      <c r="AB94" s="321" t="s">
        <v>394</v>
      </c>
      <c r="AC94" s="321" t="s">
        <v>394</v>
      </c>
      <c r="AD94" s="434" t="s">
        <v>394</v>
      </c>
      <c r="AE94" s="434" t="s">
        <v>394</v>
      </c>
      <c r="AF94" s="434" t="s">
        <v>394</v>
      </c>
      <c r="AG94" s="434" t="s">
        <v>394</v>
      </c>
      <c r="AH94" s="434" t="s">
        <v>394</v>
      </c>
      <c r="AI94" s="434" t="s">
        <v>394</v>
      </c>
      <c r="AJ94" s="476" t="s">
        <v>394</v>
      </c>
      <c r="AK94" s="476" t="s">
        <v>394</v>
      </c>
      <c r="AL94" s="333" t="s">
        <v>394</v>
      </c>
      <c r="AM94" s="333" t="s">
        <v>394</v>
      </c>
      <c r="AN94" s="424" t="s">
        <v>394</v>
      </c>
      <c r="AO94" s="424" t="s">
        <v>394</v>
      </c>
      <c r="AP94" s="476" t="s">
        <v>394</v>
      </c>
      <c r="AQ94" s="476" t="s">
        <v>394</v>
      </c>
      <c r="AR94" s="333" t="s">
        <v>394</v>
      </c>
      <c r="AS94" s="333" t="s">
        <v>394</v>
      </c>
      <c r="AT94" s="498"/>
    </row>
    <row r="95" spans="1:46" ht="48" hidden="1">
      <c r="A95" s="408" t="s">
        <v>577</v>
      </c>
      <c r="B95" s="343"/>
      <c r="C95" s="66"/>
      <c r="D95" s="66"/>
      <c r="E95" s="66"/>
      <c r="F95" s="477" t="s">
        <v>394</v>
      </c>
      <c r="G95" s="477" t="s">
        <v>394</v>
      </c>
      <c r="H95" s="321" t="s">
        <v>394</v>
      </c>
      <c r="I95" s="321" t="s">
        <v>394</v>
      </c>
      <c r="J95" s="424"/>
      <c r="K95" s="425"/>
      <c r="L95" s="438"/>
      <c r="M95" s="438"/>
      <c r="N95" s="438"/>
      <c r="O95" s="438"/>
      <c r="P95" s="476">
        <v>1</v>
      </c>
      <c r="Q95" s="632"/>
      <c r="R95" s="333"/>
      <c r="S95" s="626"/>
      <c r="T95" s="424">
        <v>1</v>
      </c>
      <c r="U95" s="439"/>
      <c r="V95" s="438"/>
      <c r="W95" s="438"/>
      <c r="X95" s="438"/>
      <c r="Y95" s="438"/>
      <c r="Z95" s="477" t="s">
        <v>394</v>
      </c>
      <c r="AA95" s="477" t="s">
        <v>394</v>
      </c>
      <c r="AB95" s="321" t="s">
        <v>394</v>
      </c>
      <c r="AC95" s="321" t="s">
        <v>394</v>
      </c>
      <c r="AD95" s="434" t="s">
        <v>394</v>
      </c>
      <c r="AE95" s="434" t="s">
        <v>394</v>
      </c>
      <c r="AF95" s="434" t="s">
        <v>394</v>
      </c>
      <c r="AG95" s="434" t="s">
        <v>394</v>
      </c>
      <c r="AH95" s="434" t="s">
        <v>394</v>
      </c>
      <c r="AI95" s="434" t="s">
        <v>394</v>
      </c>
      <c r="AJ95" s="476" t="s">
        <v>394</v>
      </c>
      <c r="AK95" s="476" t="s">
        <v>394</v>
      </c>
      <c r="AL95" s="333" t="s">
        <v>394</v>
      </c>
      <c r="AM95" s="333" t="s">
        <v>394</v>
      </c>
      <c r="AN95" s="424" t="s">
        <v>394</v>
      </c>
      <c r="AO95" s="424" t="s">
        <v>394</v>
      </c>
      <c r="AP95" s="476" t="s">
        <v>394</v>
      </c>
      <c r="AQ95" s="476" t="s">
        <v>394</v>
      </c>
      <c r="AR95" s="333" t="s">
        <v>394</v>
      </c>
      <c r="AS95" s="333" t="s">
        <v>394</v>
      </c>
      <c r="AT95" s="498"/>
    </row>
    <row r="96" spans="1:46" ht="48" hidden="1">
      <c r="A96" s="408" t="s">
        <v>578</v>
      </c>
      <c r="B96" s="343"/>
      <c r="C96" s="66"/>
      <c r="D96" s="66"/>
      <c r="E96" s="66"/>
      <c r="F96" s="477" t="s">
        <v>394</v>
      </c>
      <c r="G96" s="477" t="s">
        <v>394</v>
      </c>
      <c r="H96" s="321" t="s">
        <v>394</v>
      </c>
      <c r="I96" s="321" t="s">
        <v>394</v>
      </c>
      <c r="J96" s="424"/>
      <c r="K96" s="425"/>
      <c r="L96" s="438"/>
      <c r="M96" s="438"/>
      <c r="N96" s="438"/>
      <c r="O96" s="438"/>
      <c r="P96" s="476">
        <v>1</v>
      </c>
      <c r="Q96" s="632"/>
      <c r="R96" s="333"/>
      <c r="S96" s="626"/>
      <c r="T96" s="424">
        <v>1</v>
      </c>
      <c r="U96" s="439"/>
      <c r="V96" s="438"/>
      <c r="W96" s="438"/>
      <c r="X96" s="438"/>
      <c r="Y96" s="438"/>
      <c r="Z96" s="477" t="s">
        <v>394</v>
      </c>
      <c r="AA96" s="477" t="s">
        <v>394</v>
      </c>
      <c r="AB96" s="321" t="s">
        <v>394</v>
      </c>
      <c r="AC96" s="321" t="s">
        <v>394</v>
      </c>
      <c r="AD96" s="434" t="s">
        <v>394</v>
      </c>
      <c r="AE96" s="434" t="s">
        <v>394</v>
      </c>
      <c r="AF96" s="434" t="s">
        <v>394</v>
      </c>
      <c r="AG96" s="434" t="s">
        <v>394</v>
      </c>
      <c r="AH96" s="434" t="s">
        <v>394</v>
      </c>
      <c r="AI96" s="434" t="s">
        <v>394</v>
      </c>
      <c r="AJ96" s="476" t="s">
        <v>394</v>
      </c>
      <c r="AK96" s="476" t="s">
        <v>394</v>
      </c>
      <c r="AL96" s="333" t="s">
        <v>394</v>
      </c>
      <c r="AM96" s="333" t="s">
        <v>394</v>
      </c>
      <c r="AN96" s="424" t="s">
        <v>394</v>
      </c>
      <c r="AO96" s="424" t="s">
        <v>394</v>
      </c>
      <c r="AP96" s="476" t="s">
        <v>394</v>
      </c>
      <c r="AQ96" s="476" t="s">
        <v>394</v>
      </c>
      <c r="AR96" s="333" t="s">
        <v>394</v>
      </c>
      <c r="AS96" s="333" t="s">
        <v>394</v>
      </c>
      <c r="AT96" s="498"/>
    </row>
    <row r="97" spans="1:46" hidden="1">
      <c r="A97" s="408" t="s">
        <v>573</v>
      </c>
      <c r="B97" s="343"/>
      <c r="C97" s="66"/>
      <c r="D97" s="66"/>
      <c r="E97" s="66"/>
      <c r="F97" s="477" t="s">
        <v>394</v>
      </c>
      <c r="G97" s="477" t="s">
        <v>394</v>
      </c>
      <c r="H97" s="321" t="s">
        <v>394</v>
      </c>
      <c r="I97" s="321" t="s">
        <v>394</v>
      </c>
      <c r="J97" s="424"/>
      <c r="K97" s="425"/>
      <c r="L97" s="438"/>
      <c r="M97" s="438"/>
      <c r="N97" s="438"/>
      <c r="O97" s="438"/>
      <c r="P97" s="476">
        <v>1</v>
      </c>
      <c r="Q97" s="632"/>
      <c r="R97" s="333"/>
      <c r="S97" s="626"/>
      <c r="T97" s="424">
        <v>1</v>
      </c>
      <c r="U97" s="439"/>
      <c r="V97" s="438"/>
      <c r="W97" s="438"/>
      <c r="X97" s="438"/>
      <c r="Y97" s="438"/>
      <c r="Z97" s="477" t="s">
        <v>394</v>
      </c>
      <c r="AA97" s="477" t="s">
        <v>394</v>
      </c>
      <c r="AB97" s="321" t="s">
        <v>394</v>
      </c>
      <c r="AC97" s="321" t="s">
        <v>394</v>
      </c>
      <c r="AD97" s="434" t="s">
        <v>394</v>
      </c>
      <c r="AE97" s="434" t="s">
        <v>394</v>
      </c>
      <c r="AF97" s="434" t="s">
        <v>394</v>
      </c>
      <c r="AG97" s="434" t="s">
        <v>394</v>
      </c>
      <c r="AH97" s="434" t="s">
        <v>394</v>
      </c>
      <c r="AI97" s="434" t="s">
        <v>394</v>
      </c>
      <c r="AJ97" s="476" t="s">
        <v>394</v>
      </c>
      <c r="AK97" s="476" t="s">
        <v>394</v>
      </c>
      <c r="AL97" s="333" t="s">
        <v>394</v>
      </c>
      <c r="AM97" s="333" t="s">
        <v>394</v>
      </c>
      <c r="AN97" s="424" t="s">
        <v>394</v>
      </c>
      <c r="AO97" s="424" t="s">
        <v>394</v>
      </c>
      <c r="AP97" s="476" t="s">
        <v>394</v>
      </c>
      <c r="AQ97" s="476" t="s">
        <v>394</v>
      </c>
      <c r="AR97" s="333" t="s">
        <v>394</v>
      </c>
      <c r="AS97" s="333" t="s">
        <v>394</v>
      </c>
      <c r="AT97" s="498"/>
    </row>
    <row r="98" spans="1:46" ht="48" hidden="1">
      <c r="A98" s="408" t="s">
        <v>574</v>
      </c>
      <c r="B98" s="343"/>
      <c r="C98" s="66"/>
      <c r="D98" s="66"/>
      <c r="E98" s="66"/>
      <c r="F98" s="477" t="s">
        <v>394</v>
      </c>
      <c r="G98" s="477" t="s">
        <v>394</v>
      </c>
      <c r="H98" s="321" t="s">
        <v>394</v>
      </c>
      <c r="I98" s="321" t="s">
        <v>394</v>
      </c>
      <c r="J98" s="424"/>
      <c r="K98" s="425"/>
      <c r="L98" s="438"/>
      <c r="M98" s="438"/>
      <c r="N98" s="438"/>
      <c r="O98" s="438"/>
      <c r="P98" s="476">
        <v>1</v>
      </c>
      <c r="Q98" s="632"/>
      <c r="R98" s="333"/>
      <c r="S98" s="626"/>
      <c r="T98" s="424">
        <v>1</v>
      </c>
      <c r="U98" s="439"/>
      <c r="V98" s="438"/>
      <c r="W98" s="438"/>
      <c r="X98" s="438"/>
      <c r="Y98" s="438"/>
      <c r="Z98" s="477" t="s">
        <v>394</v>
      </c>
      <c r="AA98" s="477" t="s">
        <v>394</v>
      </c>
      <c r="AB98" s="321" t="s">
        <v>394</v>
      </c>
      <c r="AC98" s="321" t="s">
        <v>394</v>
      </c>
      <c r="AD98" s="434" t="s">
        <v>394</v>
      </c>
      <c r="AE98" s="434" t="s">
        <v>394</v>
      </c>
      <c r="AF98" s="434" t="s">
        <v>394</v>
      </c>
      <c r="AG98" s="434" t="s">
        <v>394</v>
      </c>
      <c r="AH98" s="434" t="s">
        <v>394</v>
      </c>
      <c r="AI98" s="434" t="s">
        <v>394</v>
      </c>
      <c r="AJ98" s="476" t="s">
        <v>394</v>
      </c>
      <c r="AK98" s="476" t="s">
        <v>394</v>
      </c>
      <c r="AL98" s="333" t="s">
        <v>394</v>
      </c>
      <c r="AM98" s="333" t="s">
        <v>394</v>
      </c>
      <c r="AN98" s="424" t="s">
        <v>394</v>
      </c>
      <c r="AO98" s="424" t="s">
        <v>394</v>
      </c>
      <c r="AP98" s="476" t="s">
        <v>394</v>
      </c>
      <c r="AQ98" s="476" t="s">
        <v>394</v>
      </c>
      <c r="AR98" s="333" t="s">
        <v>394</v>
      </c>
      <c r="AS98" s="333" t="s">
        <v>394</v>
      </c>
      <c r="AT98" s="498"/>
    </row>
    <row r="99" spans="1:46" ht="48" hidden="1">
      <c r="A99" s="408" t="s">
        <v>579</v>
      </c>
      <c r="B99" s="343"/>
      <c r="C99" s="66"/>
      <c r="D99" s="66"/>
      <c r="E99" s="66"/>
      <c r="F99" s="477" t="s">
        <v>394</v>
      </c>
      <c r="G99" s="477" t="s">
        <v>394</v>
      </c>
      <c r="H99" s="321" t="s">
        <v>394</v>
      </c>
      <c r="I99" s="321" t="s">
        <v>394</v>
      </c>
      <c r="J99" s="424"/>
      <c r="K99" s="425"/>
      <c r="L99" s="438"/>
      <c r="M99" s="438"/>
      <c r="N99" s="438"/>
      <c r="O99" s="438"/>
      <c r="P99" s="476">
        <f>SUM(P100:P104)</f>
        <v>5</v>
      </c>
      <c r="Q99" s="473"/>
      <c r="R99" s="333"/>
      <c r="S99" s="622">
        <f>IF(R99&lt;1,0,IF(R99&lt;2,1,IF(R99&lt;3,2,IF(R99&lt;4,3,IF(R99&lt;5,4,IF(R99=5,5))))))</f>
        <v>0</v>
      </c>
      <c r="T99" s="424">
        <f>SUM(T100:T104)</f>
        <v>5</v>
      </c>
      <c r="U99" s="423"/>
      <c r="V99" s="438"/>
      <c r="W99" s="438"/>
      <c r="X99" s="438"/>
      <c r="Y99" s="438"/>
      <c r="Z99" s="477" t="s">
        <v>394</v>
      </c>
      <c r="AA99" s="477" t="s">
        <v>394</v>
      </c>
      <c r="AB99" s="321" t="s">
        <v>394</v>
      </c>
      <c r="AC99" s="321" t="s">
        <v>394</v>
      </c>
      <c r="AD99" s="434" t="s">
        <v>394</v>
      </c>
      <c r="AE99" s="434" t="s">
        <v>394</v>
      </c>
      <c r="AF99" s="434" t="s">
        <v>394</v>
      </c>
      <c r="AG99" s="434" t="s">
        <v>394</v>
      </c>
      <c r="AH99" s="434" t="s">
        <v>394</v>
      </c>
      <c r="AI99" s="434" t="s">
        <v>394</v>
      </c>
      <c r="AJ99" s="476" t="s">
        <v>394</v>
      </c>
      <c r="AK99" s="476" t="s">
        <v>394</v>
      </c>
      <c r="AL99" s="333" t="s">
        <v>394</v>
      </c>
      <c r="AM99" s="333" t="s">
        <v>394</v>
      </c>
      <c r="AN99" s="424" t="s">
        <v>394</v>
      </c>
      <c r="AO99" s="424" t="s">
        <v>394</v>
      </c>
      <c r="AP99" s="476" t="s">
        <v>394</v>
      </c>
      <c r="AQ99" s="476" t="s">
        <v>394</v>
      </c>
      <c r="AR99" s="333" t="s">
        <v>394</v>
      </c>
      <c r="AS99" s="333" t="s">
        <v>394</v>
      </c>
      <c r="AT99" s="498"/>
    </row>
    <row r="100" spans="1:46" ht="48" hidden="1">
      <c r="A100" s="408" t="s">
        <v>280</v>
      </c>
      <c r="B100" s="343"/>
      <c r="C100" s="66"/>
      <c r="D100" s="66"/>
      <c r="E100" s="66"/>
      <c r="F100" s="477" t="s">
        <v>394</v>
      </c>
      <c r="G100" s="477" t="s">
        <v>394</v>
      </c>
      <c r="H100" s="321" t="s">
        <v>394</v>
      </c>
      <c r="I100" s="321" t="s">
        <v>394</v>
      </c>
      <c r="J100" s="424"/>
      <c r="K100" s="425"/>
      <c r="L100" s="438"/>
      <c r="M100" s="438"/>
      <c r="N100" s="438"/>
      <c r="O100" s="438"/>
      <c r="P100" s="476">
        <v>1</v>
      </c>
      <c r="Q100" s="632"/>
      <c r="R100" s="333"/>
      <c r="S100" s="626"/>
      <c r="T100" s="424">
        <v>1</v>
      </c>
      <c r="U100" s="439"/>
      <c r="V100" s="438"/>
      <c r="W100" s="438"/>
      <c r="X100" s="438"/>
      <c r="Y100" s="438"/>
      <c r="Z100" s="477" t="s">
        <v>394</v>
      </c>
      <c r="AA100" s="477" t="s">
        <v>394</v>
      </c>
      <c r="AB100" s="321" t="s">
        <v>394</v>
      </c>
      <c r="AC100" s="321" t="s">
        <v>394</v>
      </c>
      <c r="AD100" s="434" t="s">
        <v>394</v>
      </c>
      <c r="AE100" s="434" t="s">
        <v>394</v>
      </c>
      <c r="AF100" s="434" t="s">
        <v>394</v>
      </c>
      <c r="AG100" s="434" t="s">
        <v>394</v>
      </c>
      <c r="AH100" s="434" t="s">
        <v>394</v>
      </c>
      <c r="AI100" s="434" t="s">
        <v>394</v>
      </c>
      <c r="AJ100" s="476" t="s">
        <v>394</v>
      </c>
      <c r="AK100" s="476" t="s">
        <v>394</v>
      </c>
      <c r="AL100" s="333" t="s">
        <v>394</v>
      </c>
      <c r="AM100" s="333" t="s">
        <v>394</v>
      </c>
      <c r="AN100" s="424" t="s">
        <v>394</v>
      </c>
      <c r="AO100" s="424" t="s">
        <v>394</v>
      </c>
      <c r="AP100" s="476" t="s">
        <v>394</v>
      </c>
      <c r="AQ100" s="476" t="s">
        <v>394</v>
      </c>
      <c r="AR100" s="333" t="s">
        <v>394</v>
      </c>
      <c r="AS100" s="333" t="s">
        <v>394</v>
      </c>
      <c r="AT100" s="498"/>
    </row>
    <row r="101" spans="1:46" ht="48" hidden="1">
      <c r="A101" s="408" t="s">
        <v>583</v>
      </c>
      <c r="B101" s="343"/>
      <c r="C101" s="66"/>
      <c r="D101" s="66"/>
      <c r="E101" s="66"/>
      <c r="F101" s="477" t="s">
        <v>394</v>
      </c>
      <c r="G101" s="477" t="s">
        <v>394</v>
      </c>
      <c r="H101" s="321" t="s">
        <v>394</v>
      </c>
      <c r="I101" s="321" t="s">
        <v>394</v>
      </c>
      <c r="J101" s="424"/>
      <c r="K101" s="425"/>
      <c r="L101" s="438"/>
      <c r="M101" s="438"/>
      <c r="N101" s="438"/>
      <c r="O101" s="438"/>
      <c r="P101" s="476">
        <v>1</v>
      </c>
      <c r="Q101" s="632"/>
      <c r="R101" s="333"/>
      <c r="S101" s="626"/>
      <c r="T101" s="424">
        <v>1</v>
      </c>
      <c r="U101" s="439"/>
      <c r="V101" s="438"/>
      <c r="W101" s="438"/>
      <c r="X101" s="438"/>
      <c r="Y101" s="438"/>
      <c r="Z101" s="477" t="s">
        <v>394</v>
      </c>
      <c r="AA101" s="477" t="s">
        <v>394</v>
      </c>
      <c r="AB101" s="321" t="s">
        <v>394</v>
      </c>
      <c r="AC101" s="321" t="s">
        <v>394</v>
      </c>
      <c r="AD101" s="434" t="s">
        <v>394</v>
      </c>
      <c r="AE101" s="434" t="s">
        <v>394</v>
      </c>
      <c r="AF101" s="434" t="s">
        <v>394</v>
      </c>
      <c r="AG101" s="434" t="s">
        <v>394</v>
      </c>
      <c r="AH101" s="434" t="s">
        <v>394</v>
      </c>
      <c r="AI101" s="434" t="s">
        <v>394</v>
      </c>
      <c r="AJ101" s="476" t="s">
        <v>394</v>
      </c>
      <c r="AK101" s="476" t="s">
        <v>394</v>
      </c>
      <c r="AL101" s="333" t="s">
        <v>394</v>
      </c>
      <c r="AM101" s="333" t="s">
        <v>394</v>
      </c>
      <c r="AN101" s="424" t="s">
        <v>394</v>
      </c>
      <c r="AO101" s="424" t="s">
        <v>394</v>
      </c>
      <c r="AP101" s="476" t="s">
        <v>394</v>
      </c>
      <c r="AQ101" s="476" t="s">
        <v>394</v>
      </c>
      <c r="AR101" s="333" t="s">
        <v>394</v>
      </c>
      <c r="AS101" s="333" t="s">
        <v>394</v>
      </c>
      <c r="AT101" s="498"/>
    </row>
    <row r="102" spans="1:46" ht="48" hidden="1">
      <c r="A102" s="408" t="s">
        <v>580</v>
      </c>
      <c r="B102" s="343"/>
      <c r="C102" s="66"/>
      <c r="D102" s="66"/>
      <c r="E102" s="66"/>
      <c r="F102" s="477" t="s">
        <v>394</v>
      </c>
      <c r="G102" s="477" t="s">
        <v>394</v>
      </c>
      <c r="H102" s="321" t="s">
        <v>394</v>
      </c>
      <c r="I102" s="321" t="s">
        <v>394</v>
      </c>
      <c r="J102" s="424"/>
      <c r="K102" s="425"/>
      <c r="L102" s="438"/>
      <c r="M102" s="438"/>
      <c r="N102" s="438"/>
      <c r="O102" s="438"/>
      <c r="P102" s="476">
        <v>1</v>
      </c>
      <c r="Q102" s="632"/>
      <c r="R102" s="333"/>
      <c r="S102" s="626"/>
      <c r="T102" s="424">
        <v>1</v>
      </c>
      <c r="U102" s="439"/>
      <c r="V102" s="438"/>
      <c r="W102" s="438"/>
      <c r="X102" s="438"/>
      <c r="Y102" s="438"/>
      <c r="Z102" s="477" t="s">
        <v>394</v>
      </c>
      <c r="AA102" s="477" t="s">
        <v>394</v>
      </c>
      <c r="AB102" s="321" t="s">
        <v>394</v>
      </c>
      <c r="AC102" s="321" t="s">
        <v>394</v>
      </c>
      <c r="AD102" s="434" t="s">
        <v>394</v>
      </c>
      <c r="AE102" s="434" t="s">
        <v>394</v>
      </c>
      <c r="AF102" s="434" t="s">
        <v>394</v>
      </c>
      <c r="AG102" s="434" t="s">
        <v>394</v>
      </c>
      <c r="AH102" s="434" t="s">
        <v>394</v>
      </c>
      <c r="AI102" s="434" t="s">
        <v>394</v>
      </c>
      <c r="AJ102" s="476" t="s">
        <v>394</v>
      </c>
      <c r="AK102" s="476" t="s">
        <v>394</v>
      </c>
      <c r="AL102" s="333" t="s">
        <v>394</v>
      </c>
      <c r="AM102" s="333" t="s">
        <v>394</v>
      </c>
      <c r="AN102" s="424" t="s">
        <v>394</v>
      </c>
      <c r="AO102" s="424" t="s">
        <v>394</v>
      </c>
      <c r="AP102" s="476" t="s">
        <v>394</v>
      </c>
      <c r="AQ102" s="476" t="s">
        <v>394</v>
      </c>
      <c r="AR102" s="333" t="s">
        <v>394</v>
      </c>
      <c r="AS102" s="333" t="s">
        <v>394</v>
      </c>
      <c r="AT102" s="498"/>
    </row>
    <row r="103" spans="1:46" hidden="1">
      <c r="A103" s="408" t="s">
        <v>581</v>
      </c>
      <c r="B103" s="343"/>
      <c r="C103" s="66"/>
      <c r="D103" s="66"/>
      <c r="E103" s="66"/>
      <c r="F103" s="477" t="s">
        <v>394</v>
      </c>
      <c r="G103" s="477" t="s">
        <v>394</v>
      </c>
      <c r="H103" s="321" t="s">
        <v>394</v>
      </c>
      <c r="I103" s="321" t="s">
        <v>394</v>
      </c>
      <c r="J103" s="424"/>
      <c r="K103" s="425"/>
      <c r="L103" s="438"/>
      <c r="M103" s="438"/>
      <c r="N103" s="438"/>
      <c r="O103" s="438"/>
      <c r="P103" s="476">
        <v>1</v>
      </c>
      <c r="Q103" s="632"/>
      <c r="R103" s="333"/>
      <c r="S103" s="626"/>
      <c r="T103" s="424">
        <v>1</v>
      </c>
      <c r="U103" s="439"/>
      <c r="V103" s="438"/>
      <c r="W103" s="438"/>
      <c r="X103" s="438"/>
      <c r="Y103" s="438"/>
      <c r="Z103" s="477" t="s">
        <v>394</v>
      </c>
      <c r="AA103" s="477" t="s">
        <v>394</v>
      </c>
      <c r="AB103" s="321" t="s">
        <v>394</v>
      </c>
      <c r="AC103" s="321" t="s">
        <v>394</v>
      </c>
      <c r="AD103" s="434" t="s">
        <v>394</v>
      </c>
      <c r="AE103" s="434" t="s">
        <v>394</v>
      </c>
      <c r="AF103" s="434" t="s">
        <v>394</v>
      </c>
      <c r="AG103" s="434" t="s">
        <v>394</v>
      </c>
      <c r="AH103" s="434" t="s">
        <v>394</v>
      </c>
      <c r="AI103" s="434" t="s">
        <v>394</v>
      </c>
      <c r="AJ103" s="476" t="s">
        <v>394</v>
      </c>
      <c r="AK103" s="476" t="s">
        <v>394</v>
      </c>
      <c r="AL103" s="333" t="s">
        <v>394</v>
      </c>
      <c r="AM103" s="333" t="s">
        <v>394</v>
      </c>
      <c r="AN103" s="424" t="s">
        <v>394</v>
      </c>
      <c r="AO103" s="424" t="s">
        <v>394</v>
      </c>
      <c r="AP103" s="476" t="s">
        <v>394</v>
      </c>
      <c r="AQ103" s="476" t="s">
        <v>394</v>
      </c>
      <c r="AR103" s="333" t="s">
        <v>394</v>
      </c>
      <c r="AS103" s="333" t="s">
        <v>394</v>
      </c>
      <c r="AT103" s="498"/>
    </row>
    <row r="104" spans="1:46" ht="27.75" hidden="1" customHeight="1">
      <c r="A104" s="408" t="s">
        <v>582</v>
      </c>
      <c r="B104" s="343"/>
      <c r="C104" s="66"/>
      <c r="D104" s="66"/>
      <c r="E104" s="66"/>
      <c r="F104" s="477" t="s">
        <v>394</v>
      </c>
      <c r="G104" s="477" t="s">
        <v>394</v>
      </c>
      <c r="H104" s="321" t="s">
        <v>394</v>
      </c>
      <c r="I104" s="321" t="s">
        <v>394</v>
      </c>
      <c r="J104" s="424"/>
      <c r="K104" s="425"/>
      <c r="L104" s="438"/>
      <c r="M104" s="438"/>
      <c r="N104" s="438"/>
      <c r="O104" s="438"/>
      <c r="P104" s="476">
        <v>1</v>
      </c>
      <c r="Q104" s="632"/>
      <c r="R104" s="333"/>
      <c r="S104" s="626"/>
      <c r="T104" s="424">
        <v>1</v>
      </c>
      <c r="U104" s="439"/>
      <c r="V104" s="438"/>
      <c r="W104" s="438"/>
      <c r="X104" s="438"/>
      <c r="Y104" s="438"/>
      <c r="Z104" s="477" t="s">
        <v>394</v>
      </c>
      <c r="AA104" s="477" t="s">
        <v>394</v>
      </c>
      <c r="AB104" s="321" t="s">
        <v>394</v>
      </c>
      <c r="AC104" s="321" t="s">
        <v>394</v>
      </c>
      <c r="AD104" s="434" t="s">
        <v>394</v>
      </c>
      <c r="AE104" s="434" t="s">
        <v>394</v>
      </c>
      <c r="AF104" s="434" t="s">
        <v>394</v>
      </c>
      <c r="AG104" s="434" t="s">
        <v>394</v>
      </c>
      <c r="AH104" s="434" t="s">
        <v>394</v>
      </c>
      <c r="AI104" s="434" t="s">
        <v>394</v>
      </c>
      <c r="AJ104" s="476" t="s">
        <v>394</v>
      </c>
      <c r="AK104" s="476" t="s">
        <v>394</v>
      </c>
      <c r="AL104" s="333" t="s">
        <v>394</v>
      </c>
      <c r="AM104" s="333" t="s">
        <v>394</v>
      </c>
      <c r="AN104" s="424" t="s">
        <v>394</v>
      </c>
      <c r="AO104" s="424" t="s">
        <v>394</v>
      </c>
      <c r="AP104" s="476" t="s">
        <v>394</v>
      </c>
      <c r="AQ104" s="476" t="s">
        <v>394</v>
      </c>
      <c r="AR104" s="333" t="s">
        <v>394</v>
      </c>
      <c r="AS104" s="333" t="s">
        <v>394</v>
      </c>
      <c r="AT104" s="498"/>
    </row>
    <row r="105" spans="1:46" ht="50.45" hidden="1" customHeight="1">
      <c r="A105" s="408" t="s">
        <v>301</v>
      </c>
      <c r="B105" s="343"/>
      <c r="C105" s="66"/>
      <c r="D105" s="66"/>
      <c r="E105" s="66"/>
      <c r="F105" s="477" t="s">
        <v>394</v>
      </c>
      <c r="G105" s="477" t="s">
        <v>394</v>
      </c>
      <c r="H105" s="321" t="s">
        <v>394</v>
      </c>
      <c r="I105" s="321" t="s">
        <v>394</v>
      </c>
      <c r="J105" s="424"/>
      <c r="K105" s="425"/>
      <c r="L105" s="438"/>
      <c r="M105" s="438"/>
      <c r="N105" s="438"/>
      <c r="O105" s="438"/>
      <c r="P105" s="476">
        <v>1</v>
      </c>
      <c r="Q105" s="473"/>
      <c r="R105" s="333"/>
      <c r="S105" s="622"/>
      <c r="T105" s="424">
        <f>SUM(T107:T111)</f>
        <v>5</v>
      </c>
      <c r="U105" s="423"/>
      <c r="V105" s="438"/>
      <c r="W105" s="438"/>
      <c r="X105" s="438"/>
      <c r="Y105" s="438"/>
      <c r="Z105" s="477" t="s">
        <v>394</v>
      </c>
      <c r="AA105" s="477" t="s">
        <v>394</v>
      </c>
      <c r="AB105" s="321" t="s">
        <v>394</v>
      </c>
      <c r="AC105" s="321" t="s">
        <v>394</v>
      </c>
      <c r="AD105" s="434" t="s">
        <v>394</v>
      </c>
      <c r="AE105" s="434" t="s">
        <v>394</v>
      </c>
      <c r="AF105" s="434" t="s">
        <v>394</v>
      </c>
      <c r="AG105" s="434" t="s">
        <v>394</v>
      </c>
      <c r="AH105" s="434" t="s">
        <v>394</v>
      </c>
      <c r="AI105" s="434" t="s">
        <v>394</v>
      </c>
      <c r="AJ105" s="476" t="s">
        <v>394</v>
      </c>
      <c r="AK105" s="476" t="s">
        <v>394</v>
      </c>
      <c r="AL105" s="333" t="s">
        <v>394</v>
      </c>
      <c r="AM105" s="333" t="s">
        <v>394</v>
      </c>
      <c r="AN105" s="424" t="s">
        <v>394</v>
      </c>
      <c r="AO105" s="424" t="s">
        <v>394</v>
      </c>
      <c r="AP105" s="476" t="s">
        <v>394</v>
      </c>
      <c r="AQ105" s="476" t="s">
        <v>394</v>
      </c>
      <c r="AR105" s="333" t="s">
        <v>394</v>
      </c>
      <c r="AS105" s="333" t="s">
        <v>394</v>
      </c>
      <c r="AT105" s="498"/>
    </row>
    <row r="106" spans="1:46" ht="48" hidden="1">
      <c r="A106" s="408" t="s">
        <v>584</v>
      </c>
      <c r="B106" s="343"/>
      <c r="C106" s="66"/>
      <c r="D106" s="66"/>
      <c r="E106" s="66"/>
      <c r="F106" s="477"/>
      <c r="G106" s="477"/>
      <c r="H106" s="321"/>
      <c r="I106" s="321"/>
      <c r="J106" s="424"/>
      <c r="K106" s="425"/>
      <c r="L106" s="438"/>
      <c r="M106" s="438"/>
      <c r="N106" s="438"/>
      <c r="O106" s="438"/>
      <c r="P106" s="476">
        <f>SUM(P107:P111)</f>
        <v>5</v>
      </c>
      <c r="Q106" s="473">
        <f>IF(P106&lt;1,0,IF(P106&lt;2,1,IF(P106&lt;3,2,IF(P106&lt;4,3,IF(P106&lt;5,4,IF(P106=5,5))))))</f>
        <v>5</v>
      </c>
      <c r="R106" s="333"/>
      <c r="S106" s="622">
        <f>IF(R106&lt;1,0,IF(R106&lt;2,1,IF(R106&lt;3,2,IF(R106&lt;4,3,IF(R106&lt;5,4,IF(R106=5,5))))))</f>
        <v>0</v>
      </c>
      <c r="T106" s="424"/>
      <c r="U106" s="423"/>
      <c r="V106" s="438"/>
      <c r="W106" s="438"/>
      <c r="X106" s="438"/>
      <c r="Y106" s="438"/>
      <c r="Z106" s="477"/>
      <c r="AA106" s="477"/>
      <c r="AB106" s="321"/>
      <c r="AC106" s="321"/>
      <c r="AD106" s="434"/>
      <c r="AE106" s="434"/>
      <c r="AF106" s="434"/>
      <c r="AG106" s="434"/>
      <c r="AH106" s="434"/>
      <c r="AI106" s="434"/>
      <c r="AJ106" s="476" t="s">
        <v>394</v>
      </c>
      <c r="AK106" s="476" t="s">
        <v>394</v>
      </c>
      <c r="AL106" s="333" t="s">
        <v>394</v>
      </c>
      <c r="AM106" s="333" t="s">
        <v>394</v>
      </c>
      <c r="AN106" s="424" t="s">
        <v>394</v>
      </c>
      <c r="AO106" s="424" t="s">
        <v>394</v>
      </c>
      <c r="AP106" s="476" t="s">
        <v>394</v>
      </c>
      <c r="AQ106" s="476" t="s">
        <v>394</v>
      </c>
      <c r="AR106" s="333" t="s">
        <v>394</v>
      </c>
      <c r="AS106" s="333" t="s">
        <v>394</v>
      </c>
      <c r="AT106" s="498"/>
    </row>
    <row r="107" spans="1:46" hidden="1">
      <c r="A107" s="408" t="s">
        <v>286</v>
      </c>
      <c r="B107" s="343"/>
      <c r="C107" s="66"/>
      <c r="D107" s="66"/>
      <c r="E107" s="66"/>
      <c r="F107" s="477" t="s">
        <v>394</v>
      </c>
      <c r="G107" s="477" t="s">
        <v>394</v>
      </c>
      <c r="H107" s="321" t="s">
        <v>394</v>
      </c>
      <c r="I107" s="321" t="s">
        <v>394</v>
      </c>
      <c r="J107" s="424"/>
      <c r="K107" s="425"/>
      <c r="L107" s="438"/>
      <c r="M107" s="438"/>
      <c r="N107" s="438"/>
      <c r="O107" s="438"/>
      <c r="P107" s="476">
        <v>1</v>
      </c>
      <c r="Q107" s="632"/>
      <c r="R107" s="333"/>
      <c r="S107" s="344"/>
      <c r="T107" s="424">
        <v>1</v>
      </c>
      <c r="U107" s="439"/>
      <c r="V107" s="438"/>
      <c r="W107" s="438"/>
      <c r="X107" s="438"/>
      <c r="Y107" s="438"/>
      <c r="Z107" s="477" t="s">
        <v>394</v>
      </c>
      <c r="AA107" s="477" t="s">
        <v>394</v>
      </c>
      <c r="AB107" s="321" t="s">
        <v>394</v>
      </c>
      <c r="AC107" s="321" t="s">
        <v>394</v>
      </c>
      <c r="AD107" s="434" t="s">
        <v>394</v>
      </c>
      <c r="AE107" s="434" t="s">
        <v>394</v>
      </c>
      <c r="AF107" s="434" t="s">
        <v>394</v>
      </c>
      <c r="AG107" s="434" t="s">
        <v>394</v>
      </c>
      <c r="AH107" s="434" t="s">
        <v>394</v>
      </c>
      <c r="AI107" s="434" t="s">
        <v>394</v>
      </c>
      <c r="AJ107" s="476" t="s">
        <v>394</v>
      </c>
      <c r="AK107" s="476" t="s">
        <v>394</v>
      </c>
      <c r="AL107" s="333" t="s">
        <v>394</v>
      </c>
      <c r="AM107" s="333" t="s">
        <v>394</v>
      </c>
      <c r="AN107" s="424" t="s">
        <v>394</v>
      </c>
      <c r="AO107" s="424" t="s">
        <v>394</v>
      </c>
      <c r="AP107" s="476" t="s">
        <v>394</v>
      </c>
      <c r="AQ107" s="476" t="s">
        <v>394</v>
      </c>
      <c r="AR107" s="333" t="s">
        <v>394</v>
      </c>
      <c r="AS107" s="333" t="s">
        <v>394</v>
      </c>
      <c r="AT107" s="498"/>
    </row>
    <row r="108" spans="1:46" hidden="1">
      <c r="A108" s="408" t="s">
        <v>274</v>
      </c>
      <c r="B108" s="343"/>
      <c r="C108" s="66"/>
      <c r="D108" s="66"/>
      <c r="E108" s="66"/>
      <c r="F108" s="477" t="s">
        <v>394</v>
      </c>
      <c r="G108" s="477" t="s">
        <v>394</v>
      </c>
      <c r="H108" s="321" t="s">
        <v>394</v>
      </c>
      <c r="I108" s="321" t="s">
        <v>394</v>
      </c>
      <c r="J108" s="424"/>
      <c r="K108" s="425"/>
      <c r="L108" s="438"/>
      <c r="M108" s="438"/>
      <c r="N108" s="438"/>
      <c r="O108" s="438"/>
      <c r="P108" s="476">
        <v>1</v>
      </c>
      <c r="Q108" s="632"/>
      <c r="R108" s="333"/>
      <c r="S108" s="344"/>
      <c r="T108" s="424">
        <v>1</v>
      </c>
      <c r="U108" s="439"/>
      <c r="V108" s="438"/>
      <c r="W108" s="438"/>
      <c r="X108" s="438"/>
      <c r="Y108" s="438"/>
      <c r="Z108" s="477" t="s">
        <v>394</v>
      </c>
      <c r="AA108" s="477" t="s">
        <v>394</v>
      </c>
      <c r="AB108" s="321" t="s">
        <v>394</v>
      </c>
      <c r="AC108" s="321" t="s">
        <v>394</v>
      </c>
      <c r="AD108" s="434" t="s">
        <v>394</v>
      </c>
      <c r="AE108" s="434" t="s">
        <v>394</v>
      </c>
      <c r="AF108" s="434" t="s">
        <v>394</v>
      </c>
      <c r="AG108" s="434" t="s">
        <v>394</v>
      </c>
      <c r="AH108" s="434" t="s">
        <v>394</v>
      </c>
      <c r="AI108" s="434" t="s">
        <v>394</v>
      </c>
      <c r="AJ108" s="476" t="s">
        <v>394</v>
      </c>
      <c r="AK108" s="476" t="s">
        <v>394</v>
      </c>
      <c r="AL108" s="333" t="s">
        <v>394</v>
      </c>
      <c r="AM108" s="333" t="s">
        <v>394</v>
      </c>
      <c r="AN108" s="424" t="s">
        <v>394</v>
      </c>
      <c r="AO108" s="424" t="s">
        <v>394</v>
      </c>
      <c r="AP108" s="476" t="s">
        <v>394</v>
      </c>
      <c r="AQ108" s="476" t="s">
        <v>394</v>
      </c>
      <c r="AR108" s="333" t="s">
        <v>394</v>
      </c>
      <c r="AS108" s="333" t="s">
        <v>394</v>
      </c>
      <c r="AT108" s="498"/>
    </row>
    <row r="109" spans="1:46" ht="25.5" hidden="1" customHeight="1">
      <c r="A109" s="408" t="s">
        <v>287</v>
      </c>
      <c r="B109" s="343"/>
      <c r="C109" s="66"/>
      <c r="D109" s="66"/>
      <c r="E109" s="66"/>
      <c r="F109" s="477" t="s">
        <v>394</v>
      </c>
      <c r="G109" s="477" t="s">
        <v>394</v>
      </c>
      <c r="H109" s="321" t="s">
        <v>394</v>
      </c>
      <c r="I109" s="321" t="s">
        <v>394</v>
      </c>
      <c r="J109" s="424"/>
      <c r="K109" s="425"/>
      <c r="L109" s="438"/>
      <c r="M109" s="438"/>
      <c r="N109" s="438"/>
      <c r="O109" s="438"/>
      <c r="P109" s="476">
        <v>1</v>
      </c>
      <c r="Q109" s="632"/>
      <c r="R109" s="333"/>
      <c r="S109" s="344"/>
      <c r="T109" s="424">
        <v>1</v>
      </c>
      <c r="U109" s="439"/>
      <c r="V109" s="438"/>
      <c r="W109" s="438"/>
      <c r="X109" s="438"/>
      <c r="Y109" s="438"/>
      <c r="Z109" s="477" t="s">
        <v>394</v>
      </c>
      <c r="AA109" s="477" t="s">
        <v>394</v>
      </c>
      <c r="AB109" s="321" t="s">
        <v>394</v>
      </c>
      <c r="AC109" s="321" t="s">
        <v>394</v>
      </c>
      <c r="AD109" s="434" t="s">
        <v>394</v>
      </c>
      <c r="AE109" s="434" t="s">
        <v>394</v>
      </c>
      <c r="AF109" s="434" t="s">
        <v>394</v>
      </c>
      <c r="AG109" s="434" t="s">
        <v>394</v>
      </c>
      <c r="AH109" s="434" t="s">
        <v>394</v>
      </c>
      <c r="AI109" s="434" t="s">
        <v>394</v>
      </c>
      <c r="AJ109" s="476" t="s">
        <v>394</v>
      </c>
      <c r="AK109" s="476" t="s">
        <v>394</v>
      </c>
      <c r="AL109" s="333" t="s">
        <v>394</v>
      </c>
      <c r="AM109" s="333" t="s">
        <v>394</v>
      </c>
      <c r="AN109" s="424" t="s">
        <v>394</v>
      </c>
      <c r="AO109" s="424" t="s">
        <v>394</v>
      </c>
      <c r="AP109" s="476" t="s">
        <v>394</v>
      </c>
      <c r="AQ109" s="476" t="s">
        <v>394</v>
      </c>
      <c r="AR109" s="333" t="s">
        <v>394</v>
      </c>
      <c r="AS109" s="333" t="s">
        <v>394</v>
      </c>
      <c r="AT109" s="498"/>
    </row>
    <row r="110" spans="1:46" ht="48" hidden="1">
      <c r="A110" s="408" t="s">
        <v>288</v>
      </c>
      <c r="B110" s="343"/>
      <c r="C110" s="66"/>
      <c r="D110" s="66"/>
      <c r="E110" s="66"/>
      <c r="F110" s="477" t="s">
        <v>394</v>
      </c>
      <c r="G110" s="477" t="s">
        <v>394</v>
      </c>
      <c r="H110" s="321" t="s">
        <v>394</v>
      </c>
      <c r="I110" s="321" t="s">
        <v>394</v>
      </c>
      <c r="J110" s="424"/>
      <c r="K110" s="425"/>
      <c r="L110" s="438"/>
      <c r="M110" s="438"/>
      <c r="N110" s="438"/>
      <c r="O110" s="438"/>
      <c r="P110" s="476">
        <v>1</v>
      </c>
      <c r="Q110" s="632"/>
      <c r="R110" s="333"/>
      <c r="S110" s="344"/>
      <c r="T110" s="424">
        <v>1</v>
      </c>
      <c r="U110" s="439"/>
      <c r="V110" s="438"/>
      <c r="W110" s="438"/>
      <c r="X110" s="438"/>
      <c r="Y110" s="438"/>
      <c r="Z110" s="477" t="s">
        <v>394</v>
      </c>
      <c r="AA110" s="477" t="s">
        <v>394</v>
      </c>
      <c r="AB110" s="321" t="s">
        <v>394</v>
      </c>
      <c r="AC110" s="321" t="s">
        <v>394</v>
      </c>
      <c r="AD110" s="434" t="s">
        <v>394</v>
      </c>
      <c r="AE110" s="434" t="s">
        <v>394</v>
      </c>
      <c r="AF110" s="434" t="s">
        <v>394</v>
      </c>
      <c r="AG110" s="434" t="s">
        <v>394</v>
      </c>
      <c r="AH110" s="434" t="s">
        <v>394</v>
      </c>
      <c r="AI110" s="434" t="s">
        <v>394</v>
      </c>
      <c r="AJ110" s="476" t="s">
        <v>394</v>
      </c>
      <c r="AK110" s="476" t="s">
        <v>394</v>
      </c>
      <c r="AL110" s="333" t="s">
        <v>394</v>
      </c>
      <c r="AM110" s="333" t="s">
        <v>394</v>
      </c>
      <c r="AN110" s="424" t="s">
        <v>394</v>
      </c>
      <c r="AO110" s="424" t="s">
        <v>394</v>
      </c>
      <c r="AP110" s="476" t="s">
        <v>394</v>
      </c>
      <c r="AQ110" s="476" t="s">
        <v>394</v>
      </c>
      <c r="AR110" s="333" t="s">
        <v>394</v>
      </c>
      <c r="AS110" s="333" t="s">
        <v>394</v>
      </c>
      <c r="AT110" s="498"/>
    </row>
    <row r="111" spans="1:46" hidden="1">
      <c r="A111" s="408" t="s">
        <v>289</v>
      </c>
      <c r="B111" s="343"/>
      <c r="C111" s="66"/>
      <c r="D111" s="66"/>
      <c r="E111" s="66"/>
      <c r="F111" s="477" t="s">
        <v>394</v>
      </c>
      <c r="G111" s="477" t="s">
        <v>394</v>
      </c>
      <c r="H111" s="321" t="s">
        <v>394</v>
      </c>
      <c r="I111" s="321" t="s">
        <v>394</v>
      </c>
      <c r="J111" s="424"/>
      <c r="K111" s="425"/>
      <c r="L111" s="438"/>
      <c r="M111" s="438"/>
      <c r="N111" s="438"/>
      <c r="O111" s="438"/>
      <c r="P111" s="476">
        <v>1</v>
      </c>
      <c r="Q111" s="632"/>
      <c r="R111" s="333"/>
      <c r="S111" s="344"/>
      <c r="T111" s="424">
        <v>1</v>
      </c>
      <c r="U111" s="439"/>
      <c r="V111" s="438"/>
      <c r="W111" s="438"/>
      <c r="X111" s="438"/>
      <c r="Y111" s="438"/>
      <c r="Z111" s="477" t="s">
        <v>394</v>
      </c>
      <c r="AA111" s="477" t="s">
        <v>394</v>
      </c>
      <c r="AB111" s="321" t="s">
        <v>394</v>
      </c>
      <c r="AC111" s="321" t="s">
        <v>394</v>
      </c>
      <c r="AD111" s="434" t="s">
        <v>394</v>
      </c>
      <c r="AE111" s="434" t="s">
        <v>394</v>
      </c>
      <c r="AF111" s="434" t="s">
        <v>394</v>
      </c>
      <c r="AG111" s="434" t="s">
        <v>394</v>
      </c>
      <c r="AH111" s="434" t="s">
        <v>394</v>
      </c>
      <c r="AI111" s="434" t="s">
        <v>394</v>
      </c>
      <c r="AJ111" s="476" t="s">
        <v>394</v>
      </c>
      <c r="AK111" s="476" t="s">
        <v>394</v>
      </c>
      <c r="AL111" s="333" t="s">
        <v>394</v>
      </c>
      <c r="AM111" s="333" t="s">
        <v>394</v>
      </c>
      <c r="AN111" s="424" t="s">
        <v>394</v>
      </c>
      <c r="AO111" s="424" t="s">
        <v>394</v>
      </c>
      <c r="AP111" s="476" t="s">
        <v>394</v>
      </c>
      <c r="AQ111" s="476" t="s">
        <v>394</v>
      </c>
      <c r="AR111" s="333" t="s">
        <v>394</v>
      </c>
      <c r="AS111" s="333" t="s">
        <v>394</v>
      </c>
      <c r="AT111" s="498"/>
    </row>
    <row r="112" spans="1:46" s="346" customFormat="1" ht="48" hidden="1">
      <c r="A112" s="367" t="s">
        <v>494</v>
      </c>
      <c r="B112" s="341"/>
      <c r="C112" s="318"/>
      <c r="D112" s="318"/>
      <c r="E112" s="318"/>
      <c r="F112" s="477" t="s">
        <v>394</v>
      </c>
      <c r="G112" s="477" t="s">
        <v>394</v>
      </c>
      <c r="H112" s="321" t="s">
        <v>394</v>
      </c>
      <c r="I112" s="321" t="s">
        <v>394</v>
      </c>
      <c r="J112" s="434"/>
      <c r="K112" s="435"/>
      <c r="L112" s="436"/>
      <c r="M112" s="436"/>
      <c r="N112" s="436"/>
      <c r="O112" s="436"/>
      <c r="P112" s="477">
        <v>5</v>
      </c>
      <c r="Q112" s="481">
        <f>IF(P112&lt;1,0,IF(P112&lt;2,1,IF(P112&lt;3,2,IF(P112&lt;4,3,IF(P112&lt;5,4,IF(P112=5,5))))))</f>
        <v>5</v>
      </c>
      <c r="R112" s="321"/>
      <c r="S112" s="322">
        <v>3.6</v>
      </c>
      <c r="T112" s="434">
        <f>COUNTIF(T113:T131,"5")</f>
        <v>3</v>
      </c>
      <c r="U112" s="440">
        <f>IF(T112&lt;1,0,IF(T112&lt;2,1,IF(T112&lt;3,2,IF(T112&lt;4,3,IF(T112&lt;5,4,IF(T112=5,5))))))</f>
        <v>3</v>
      </c>
      <c r="V112" s="436"/>
      <c r="W112" s="436"/>
      <c r="X112" s="436"/>
      <c r="Y112" s="436"/>
      <c r="Z112" s="477" t="s">
        <v>394</v>
      </c>
      <c r="AA112" s="477" t="s">
        <v>394</v>
      </c>
      <c r="AB112" s="321" t="s">
        <v>394</v>
      </c>
      <c r="AC112" s="321" t="s">
        <v>394</v>
      </c>
      <c r="AD112" s="434" t="s">
        <v>394</v>
      </c>
      <c r="AE112" s="434" t="s">
        <v>394</v>
      </c>
      <c r="AF112" s="434" t="s">
        <v>394</v>
      </c>
      <c r="AG112" s="434" t="s">
        <v>394</v>
      </c>
      <c r="AH112" s="434" t="s">
        <v>394</v>
      </c>
      <c r="AI112" s="434" t="s">
        <v>394</v>
      </c>
      <c r="AJ112" s="476" t="s">
        <v>394</v>
      </c>
      <c r="AK112" s="476" t="s">
        <v>394</v>
      </c>
      <c r="AL112" s="333" t="s">
        <v>394</v>
      </c>
      <c r="AM112" s="333" t="s">
        <v>394</v>
      </c>
      <c r="AN112" s="424" t="s">
        <v>394</v>
      </c>
      <c r="AO112" s="424" t="s">
        <v>394</v>
      </c>
      <c r="AP112" s="476" t="s">
        <v>394</v>
      </c>
      <c r="AQ112" s="476" t="s">
        <v>394</v>
      </c>
      <c r="AR112" s="333" t="s">
        <v>394</v>
      </c>
      <c r="AS112" s="333" t="s">
        <v>394</v>
      </c>
      <c r="AT112" s="496"/>
    </row>
    <row r="113" spans="1:46" ht="49.15" hidden="1" customHeight="1">
      <c r="A113" s="408" t="s">
        <v>585</v>
      </c>
      <c r="B113" s="343"/>
      <c r="C113" s="66"/>
      <c r="D113" s="66"/>
      <c r="E113" s="66"/>
      <c r="F113" s="477" t="s">
        <v>394</v>
      </c>
      <c r="G113" s="477" t="s">
        <v>394</v>
      </c>
      <c r="H113" s="321" t="s">
        <v>394</v>
      </c>
      <c r="I113" s="321" t="s">
        <v>394</v>
      </c>
      <c r="J113" s="424"/>
      <c r="K113" s="425"/>
      <c r="L113" s="438"/>
      <c r="M113" s="438"/>
      <c r="N113" s="438"/>
      <c r="O113" s="438"/>
      <c r="P113" s="476">
        <f>SUM(P114:P118)</f>
        <v>5</v>
      </c>
      <c r="Q113" s="473">
        <f>IF(P113&lt;1,0,IF(P113&lt;2,1,IF(P113&lt;3,2,IF(P113&lt;4,3,IF(P113&lt;5,4,IF(P113=5,5))))))</f>
        <v>5</v>
      </c>
      <c r="R113" s="333"/>
      <c r="S113" s="622">
        <f>IF(R113&lt;1,0,IF(R113&lt;2,1,IF(R113&lt;3,2,IF(R113&lt;4,3,IF(R113&lt;5,4,IF(R113=5,5))))))</f>
        <v>0</v>
      </c>
      <c r="T113" s="424">
        <f>SUM(T114:T118)</f>
        <v>5</v>
      </c>
      <c r="U113" s="439"/>
      <c r="V113" s="438"/>
      <c r="W113" s="438"/>
      <c r="X113" s="438"/>
      <c r="Y113" s="438"/>
      <c r="Z113" s="477" t="s">
        <v>394</v>
      </c>
      <c r="AA113" s="477" t="s">
        <v>394</v>
      </c>
      <c r="AB113" s="321" t="s">
        <v>394</v>
      </c>
      <c r="AC113" s="321" t="s">
        <v>394</v>
      </c>
      <c r="AD113" s="434" t="s">
        <v>394</v>
      </c>
      <c r="AE113" s="434" t="s">
        <v>394</v>
      </c>
      <c r="AF113" s="434" t="s">
        <v>394</v>
      </c>
      <c r="AG113" s="434" t="s">
        <v>394</v>
      </c>
      <c r="AH113" s="434" t="s">
        <v>394</v>
      </c>
      <c r="AI113" s="434" t="s">
        <v>394</v>
      </c>
      <c r="AJ113" s="476" t="s">
        <v>394</v>
      </c>
      <c r="AK113" s="476" t="s">
        <v>394</v>
      </c>
      <c r="AL113" s="333" t="s">
        <v>394</v>
      </c>
      <c r="AM113" s="333" t="s">
        <v>394</v>
      </c>
      <c r="AN113" s="424" t="s">
        <v>394</v>
      </c>
      <c r="AO113" s="424" t="s">
        <v>394</v>
      </c>
      <c r="AP113" s="476" t="s">
        <v>394</v>
      </c>
      <c r="AQ113" s="476" t="s">
        <v>394</v>
      </c>
      <c r="AR113" s="333" t="s">
        <v>394</v>
      </c>
      <c r="AS113" s="333" t="s">
        <v>394</v>
      </c>
      <c r="AT113" s="498"/>
    </row>
    <row r="114" spans="1:46" ht="48" hidden="1">
      <c r="A114" s="408" t="s">
        <v>586</v>
      </c>
      <c r="B114" s="343"/>
      <c r="C114" s="66"/>
      <c r="D114" s="66"/>
      <c r="E114" s="66"/>
      <c r="F114" s="477" t="s">
        <v>394</v>
      </c>
      <c r="G114" s="477" t="s">
        <v>394</v>
      </c>
      <c r="H114" s="321" t="s">
        <v>394</v>
      </c>
      <c r="I114" s="321" t="s">
        <v>394</v>
      </c>
      <c r="J114" s="424"/>
      <c r="K114" s="425"/>
      <c r="L114" s="438"/>
      <c r="M114" s="438"/>
      <c r="N114" s="438"/>
      <c r="O114" s="438"/>
      <c r="P114" s="476">
        <v>1</v>
      </c>
      <c r="Q114" s="632"/>
      <c r="R114" s="333"/>
      <c r="S114" s="626"/>
      <c r="T114" s="424">
        <v>1</v>
      </c>
      <c r="U114" s="439"/>
      <c r="V114" s="438"/>
      <c r="W114" s="438"/>
      <c r="X114" s="438"/>
      <c r="Y114" s="438"/>
      <c r="Z114" s="477" t="s">
        <v>394</v>
      </c>
      <c r="AA114" s="477" t="s">
        <v>394</v>
      </c>
      <c r="AB114" s="321" t="s">
        <v>394</v>
      </c>
      <c r="AC114" s="321" t="s">
        <v>394</v>
      </c>
      <c r="AD114" s="434" t="s">
        <v>394</v>
      </c>
      <c r="AE114" s="434" t="s">
        <v>394</v>
      </c>
      <c r="AF114" s="434" t="s">
        <v>394</v>
      </c>
      <c r="AG114" s="434" t="s">
        <v>394</v>
      </c>
      <c r="AH114" s="434" t="s">
        <v>394</v>
      </c>
      <c r="AI114" s="434" t="s">
        <v>394</v>
      </c>
      <c r="AJ114" s="476" t="s">
        <v>394</v>
      </c>
      <c r="AK114" s="476" t="s">
        <v>394</v>
      </c>
      <c r="AL114" s="333" t="s">
        <v>394</v>
      </c>
      <c r="AM114" s="333" t="s">
        <v>394</v>
      </c>
      <c r="AN114" s="424" t="s">
        <v>394</v>
      </c>
      <c r="AO114" s="424" t="s">
        <v>394</v>
      </c>
      <c r="AP114" s="476" t="s">
        <v>394</v>
      </c>
      <c r="AQ114" s="476" t="s">
        <v>394</v>
      </c>
      <c r="AR114" s="333" t="s">
        <v>394</v>
      </c>
      <c r="AS114" s="333" t="s">
        <v>394</v>
      </c>
      <c r="AT114" s="498"/>
    </row>
    <row r="115" spans="1:46" hidden="1">
      <c r="A115" s="408" t="s">
        <v>395</v>
      </c>
      <c r="B115" s="343"/>
      <c r="C115" s="66"/>
      <c r="D115" s="66"/>
      <c r="E115" s="66"/>
      <c r="F115" s="477" t="s">
        <v>394</v>
      </c>
      <c r="G115" s="477" t="s">
        <v>394</v>
      </c>
      <c r="H115" s="321" t="s">
        <v>394</v>
      </c>
      <c r="I115" s="321" t="s">
        <v>394</v>
      </c>
      <c r="J115" s="424"/>
      <c r="K115" s="425"/>
      <c r="L115" s="438"/>
      <c r="M115" s="438"/>
      <c r="N115" s="438"/>
      <c r="O115" s="438"/>
      <c r="P115" s="476">
        <v>1</v>
      </c>
      <c r="Q115" s="632"/>
      <c r="R115" s="333"/>
      <c r="S115" s="626"/>
      <c r="T115" s="424">
        <v>1</v>
      </c>
      <c r="U115" s="439"/>
      <c r="V115" s="438"/>
      <c r="W115" s="438"/>
      <c r="X115" s="438"/>
      <c r="Y115" s="438"/>
      <c r="Z115" s="477" t="s">
        <v>394</v>
      </c>
      <c r="AA115" s="477" t="s">
        <v>394</v>
      </c>
      <c r="AB115" s="321" t="s">
        <v>394</v>
      </c>
      <c r="AC115" s="321" t="s">
        <v>394</v>
      </c>
      <c r="AD115" s="434" t="s">
        <v>394</v>
      </c>
      <c r="AE115" s="434" t="s">
        <v>394</v>
      </c>
      <c r="AF115" s="434" t="s">
        <v>394</v>
      </c>
      <c r="AG115" s="434" t="s">
        <v>394</v>
      </c>
      <c r="AH115" s="434" t="s">
        <v>394</v>
      </c>
      <c r="AI115" s="434" t="s">
        <v>394</v>
      </c>
      <c r="AJ115" s="476" t="s">
        <v>394</v>
      </c>
      <c r="AK115" s="476" t="s">
        <v>394</v>
      </c>
      <c r="AL115" s="333" t="s">
        <v>394</v>
      </c>
      <c r="AM115" s="333" t="s">
        <v>394</v>
      </c>
      <c r="AN115" s="424" t="s">
        <v>394</v>
      </c>
      <c r="AO115" s="424" t="s">
        <v>394</v>
      </c>
      <c r="AP115" s="476" t="s">
        <v>394</v>
      </c>
      <c r="AQ115" s="476" t="s">
        <v>394</v>
      </c>
      <c r="AR115" s="333" t="s">
        <v>394</v>
      </c>
      <c r="AS115" s="333" t="s">
        <v>394</v>
      </c>
      <c r="AT115" s="498"/>
    </row>
    <row r="116" spans="1:46" ht="72" hidden="1">
      <c r="A116" s="408" t="s">
        <v>587</v>
      </c>
      <c r="B116" s="343"/>
      <c r="C116" s="66"/>
      <c r="D116" s="66"/>
      <c r="E116" s="66"/>
      <c r="F116" s="477" t="s">
        <v>394</v>
      </c>
      <c r="G116" s="477" t="s">
        <v>394</v>
      </c>
      <c r="H116" s="321" t="s">
        <v>394</v>
      </c>
      <c r="I116" s="321" t="s">
        <v>394</v>
      </c>
      <c r="J116" s="424"/>
      <c r="K116" s="425"/>
      <c r="L116" s="438"/>
      <c r="M116" s="438"/>
      <c r="N116" s="438"/>
      <c r="O116" s="438"/>
      <c r="P116" s="476">
        <v>1</v>
      </c>
      <c r="Q116" s="632"/>
      <c r="R116" s="333"/>
      <c r="S116" s="626"/>
      <c r="T116" s="424">
        <v>1</v>
      </c>
      <c r="U116" s="439"/>
      <c r="V116" s="438"/>
      <c r="W116" s="438"/>
      <c r="X116" s="438"/>
      <c r="Y116" s="438"/>
      <c r="Z116" s="477" t="s">
        <v>394</v>
      </c>
      <c r="AA116" s="477" t="s">
        <v>394</v>
      </c>
      <c r="AB116" s="321" t="s">
        <v>394</v>
      </c>
      <c r="AC116" s="321" t="s">
        <v>394</v>
      </c>
      <c r="AD116" s="434" t="s">
        <v>394</v>
      </c>
      <c r="AE116" s="434" t="s">
        <v>394</v>
      </c>
      <c r="AF116" s="434" t="s">
        <v>394</v>
      </c>
      <c r="AG116" s="434" t="s">
        <v>394</v>
      </c>
      <c r="AH116" s="434" t="s">
        <v>394</v>
      </c>
      <c r="AI116" s="434" t="s">
        <v>394</v>
      </c>
      <c r="AJ116" s="476" t="s">
        <v>394</v>
      </c>
      <c r="AK116" s="476" t="s">
        <v>394</v>
      </c>
      <c r="AL116" s="333" t="s">
        <v>394</v>
      </c>
      <c r="AM116" s="333" t="s">
        <v>394</v>
      </c>
      <c r="AN116" s="424" t="s">
        <v>394</v>
      </c>
      <c r="AO116" s="424" t="s">
        <v>394</v>
      </c>
      <c r="AP116" s="476" t="s">
        <v>394</v>
      </c>
      <c r="AQ116" s="476" t="s">
        <v>394</v>
      </c>
      <c r="AR116" s="333" t="s">
        <v>394</v>
      </c>
      <c r="AS116" s="333" t="s">
        <v>394</v>
      </c>
      <c r="AT116" s="498"/>
    </row>
    <row r="117" spans="1:46" ht="48" hidden="1">
      <c r="A117" s="408" t="s">
        <v>588</v>
      </c>
      <c r="B117" s="343"/>
      <c r="C117" s="66"/>
      <c r="D117" s="66"/>
      <c r="E117" s="66"/>
      <c r="F117" s="477" t="s">
        <v>394</v>
      </c>
      <c r="G117" s="477" t="s">
        <v>394</v>
      </c>
      <c r="H117" s="321" t="s">
        <v>394</v>
      </c>
      <c r="I117" s="321" t="s">
        <v>394</v>
      </c>
      <c r="J117" s="424"/>
      <c r="K117" s="425"/>
      <c r="L117" s="438"/>
      <c r="M117" s="438"/>
      <c r="N117" s="438"/>
      <c r="O117" s="438"/>
      <c r="P117" s="476">
        <v>1</v>
      </c>
      <c r="Q117" s="632"/>
      <c r="R117" s="333"/>
      <c r="S117" s="626"/>
      <c r="T117" s="424">
        <v>1</v>
      </c>
      <c r="U117" s="439"/>
      <c r="V117" s="438"/>
      <c r="W117" s="438"/>
      <c r="X117" s="438"/>
      <c r="Y117" s="438"/>
      <c r="Z117" s="477" t="s">
        <v>394</v>
      </c>
      <c r="AA117" s="477" t="s">
        <v>394</v>
      </c>
      <c r="AB117" s="321" t="s">
        <v>394</v>
      </c>
      <c r="AC117" s="321" t="s">
        <v>394</v>
      </c>
      <c r="AD117" s="434" t="s">
        <v>394</v>
      </c>
      <c r="AE117" s="434" t="s">
        <v>394</v>
      </c>
      <c r="AF117" s="434" t="s">
        <v>394</v>
      </c>
      <c r="AG117" s="434" t="s">
        <v>394</v>
      </c>
      <c r="AH117" s="434" t="s">
        <v>394</v>
      </c>
      <c r="AI117" s="434" t="s">
        <v>394</v>
      </c>
      <c r="AJ117" s="476" t="s">
        <v>394</v>
      </c>
      <c r="AK117" s="476" t="s">
        <v>394</v>
      </c>
      <c r="AL117" s="333" t="s">
        <v>394</v>
      </c>
      <c r="AM117" s="333" t="s">
        <v>394</v>
      </c>
      <c r="AN117" s="424" t="s">
        <v>394</v>
      </c>
      <c r="AO117" s="424" t="s">
        <v>394</v>
      </c>
      <c r="AP117" s="476" t="s">
        <v>394</v>
      </c>
      <c r="AQ117" s="476" t="s">
        <v>394</v>
      </c>
      <c r="AR117" s="333" t="s">
        <v>394</v>
      </c>
      <c r="AS117" s="333" t="s">
        <v>394</v>
      </c>
      <c r="AT117" s="498"/>
    </row>
    <row r="118" spans="1:46" hidden="1">
      <c r="A118" s="408" t="s">
        <v>295</v>
      </c>
      <c r="B118" s="343"/>
      <c r="C118" s="66"/>
      <c r="D118" s="66"/>
      <c r="E118" s="66"/>
      <c r="F118" s="477" t="s">
        <v>394</v>
      </c>
      <c r="G118" s="477" t="s">
        <v>394</v>
      </c>
      <c r="H118" s="321" t="s">
        <v>394</v>
      </c>
      <c r="I118" s="321" t="s">
        <v>394</v>
      </c>
      <c r="J118" s="424"/>
      <c r="K118" s="425"/>
      <c r="L118" s="438"/>
      <c r="M118" s="438"/>
      <c r="N118" s="438"/>
      <c r="O118" s="438"/>
      <c r="P118" s="476">
        <v>1</v>
      </c>
      <c r="Q118" s="632"/>
      <c r="R118" s="333"/>
      <c r="S118" s="626"/>
      <c r="T118" s="424">
        <v>1</v>
      </c>
      <c r="U118" s="439"/>
      <c r="V118" s="438"/>
      <c r="W118" s="438"/>
      <c r="X118" s="438"/>
      <c r="Y118" s="438"/>
      <c r="Z118" s="477" t="s">
        <v>394</v>
      </c>
      <c r="AA118" s="477" t="s">
        <v>394</v>
      </c>
      <c r="AB118" s="321" t="s">
        <v>394</v>
      </c>
      <c r="AC118" s="321" t="s">
        <v>394</v>
      </c>
      <c r="AD118" s="434" t="s">
        <v>394</v>
      </c>
      <c r="AE118" s="434" t="s">
        <v>394</v>
      </c>
      <c r="AF118" s="434" t="s">
        <v>394</v>
      </c>
      <c r="AG118" s="434" t="s">
        <v>394</v>
      </c>
      <c r="AH118" s="434" t="s">
        <v>394</v>
      </c>
      <c r="AI118" s="434" t="s">
        <v>394</v>
      </c>
      <c r="AJ118" s="476" t="s">
        <v>394</v>
      </c>
      <c r="AK118" s="476" t="s">
        <v>394</v>
      </c>
      <c r="AL118" s="333" t="s">
        <v>394</v>
      </c>
      <c r="AM118" s="333" t="s">
        <v>394</v>
      </c>
      <c r="AN118" s="424" t="s">
        <v>394</v>
      </c>
      <c r="AO118" s="424" t="s">
        <v>394</v>
      </c>
      <c r="AP118" s="476" t="s">
        <v>394</v>
      </c>
      <c r="AQ118" s="476" t="s">
        <v>394</v>
      </c>
      <c r="AR118" s="333" t="s">
        <v>394</v>
      </c>
      <c r="AS118" s="333" t="s">
        <v>394</v>
      </c>
      <c r="AT118" s="498"/>
    </row>
    <row r="119" spans="1:46" ht="23.45" hidden="1" customHeight="1">
      <c r="A119" s="408" t="s">
        <v>589</v>
      </c>
      <c r="B119" s="343"/>
      <c r="C119" s="66"/>
      <c r="D119" s="66"/>
      <c r="E119" s="66"/>
      <c r="F119" s="477" t="s">
        <v>394</v>
      </c>
      <c r="G119" s="477" t="s">
        <v>394</v>
      </c>
      <c r="H119" s="321" t="s">
        <v>394</v>
      </c>
      <c r="I119" s="321" t="s">
        <v>394</v>
      </c>
      <c r="J119" s="424"/>
      <c r="K119" s="425"/>
      <c r="L119" s="438"/>
      <c r="M119" s="438"/>
      <c r="N119" s="438"/>
      <c r="O119" s="438"/>
      <c r="P119" s="476">
        <f>SUM(P120:P124)</f>
        <v>5</v>
      </c>
      <c r="Q119" s="473">
        <f>IF(P119&lt;1,0,IF(P119&lt;2,1,IF(P119&lt;3,2,IF(P119&lt;4,3,IF(P119&lt;5,4,IF(P119=5,5))))))</f>
        <v>5</v>
      </c>
      <c r="R119" s="333"/>
      <c r="S119" s="622">
        <f>IF(R119&lt;1,0,IF(R119&lt;2,1,IF(R119&lt;3,2,IF(R119&lt;4,3,IF(R119&lt;5,4,IF(R119=5,5))))))</f>
        <v>0</v>
      </c>
      <c r="T119" s="424">
        <f>SUM(T120:T124)</f>
        <v>5</v>
      </c>
      <c r="U119" s="439"/>
      <c r="V119" s="438"/>
      <c r="W119" s="438"/>
      <c r="X119" s="438"/>
      <c r="Y119" s="438"/>
      <c r="Z119" s="477" t="s">
        <v>394</v>
      </c>
      <c r="AA119" s="477" t="s">
        <v>394</v>
      </c>
      <c r="AB119" s="321" t="s">
        <v>394</v>
      </c>
      <c r="AC119" s="321" t="s">
        <v>394</v>
      </c>
      <c r="AD119" s="434" t="s">
        <v>394</v>
      </c>
      <c r="AE119" s="434" t="s">
        <v>394</v>
      </c>
      <c r="AF119" s="434" t="s">
        <v>394</v>
      </c>
      <c r="AG119" s="434" t="s">
        <v>394</v>
      </c>
      <c r="AH119" s="434" t="s">
        <v>394</v>
      </c>
      <c r="AI119" s="434" t="s">
        <v>394</v>
      </c>
      <c r="AJ119" s="476" t="s">
        <v>394</v>
      </c>
      <c r="AK119" s="476" t="s">
        <v>394</v>
      </c>
      <c r="AL119" s="333" t="s">
        <v>394</v>
      </c>
      <c r="AM119" s="333" t="s">
        <v>394</v>
      </c>
      <c r="AN119" s="424" t="s">
        <v>394</v>
      </c>
      <c r="AO119" s="424" t="s">
        <v>394</v>
      </c>
      <c r="AP119" s="476" t="s">
        <v>394</v>
      </c>
      <c r="AQ119" s="476" t="s">
        <v>394</v>
      </c>
      <c r="AR119" s="333" t="s">
        <v>394</v>
      </c>
      <c r="AS119" s="333" t="s">
        <v>394</v>
      </c>
      <c r="AT119" s="498"/>
    </row>
    <row r="120" spans="1:46" ht="48" hidden="1">
      <c r="A120" s="408" t="s">
        <v>434</v>
      </c>
      <c r="B120" s="343"/>
      <c r="C120" s="66"/>
      <c r="D120" s="66"/>
      <c r="E120" s="66"/>
      <c r="F120" s="477" t="s">
        <v>394</v>
      </c>
      <c r="G120" s="477" t="s">
        <v>394</v>
      </c>
      <c r="H120" s="321" t="s">
        <v>394</v>
      </c>
      <c r="I120" s="321" t="s">
        <v>394</v>
      </c>
      <c r="J120" s="424"/>
      <c r="K120" s="425"/>
      <c r="L120" s="438"/>
      <c r="M120" s="438"/>
      <c r="N120" s="438"/>
      <c r="O120" s="438"/>
      <c r="P120" s="476">
        <v>1</v>
      </c>
      <c r="Q120" s="632"/>
      <c r="R120" s="333"/>
      <c r="S120" s="626"/>
      <c r="T120" s="424">
        <v>1</v>
      </c>
      <c r="U120" s="439"/>
      <c r="V120" s="438"/>
      <c r="W120" s="438"/>
      <c r="X120" s="438"/>
      <c r="Y120" s="438"/>
      <c r="Z120" s="477" t="s">
        <v>394</v>
      </c>
      <c r="AA120" s="477" t="s">
        <v>394</v>
      </c>
      <c r="AB120" s="321" t="s">
        <v>394</v>
      </c>
      <c r="AC120" s="321" t="s">
        <v>394</v>
      </c>
      <c r="AD120" s="434" t="s">
        <v>394</v>
      </c>
      <c r="AE120" s="434" t="s">
        <v>394</v>
      </c>
      <c r="AF120" s="434" t="s">
        <v>394</v>
      </c>
      <c r="AG120" s="434" t="s">
        <v>394</v>
      </c>
      <c r="AH120" s="434" t="s">
        <v>394</v>
      </c>
      <c r="AI120" s="434" t="s">
        <v>394</v>
      </c>
      <c r="AJ120" s="476" t="s">
        <v>394</v>
      </c>
      <c r="AK120" s="476" t="s">
        <v>394</v>
      </c>
      <c r="AL120" s="333" t="s">
        <v>394</v>
      </c>
      <c r="AM120" s="333" t="s">
        <v>394</v>
      </c>
      <c r="AN120" s="424" t="s">
        <v>394</v>
      </c>
      <c r="AO120" s="424" t="s">
        <v>394</v>
      </c>
      <c r="AP120" s="476" t="s">
        <v>394</v>
      </c>
      <c r="AQ120" s="476" t="s">
        <v>394</v>
      </c>
      <c r="AR120" s="333" t="s">
        <v>394</v>
      </c>
      <c r="AS120" s="333" t="s">
        <v>394</v>
      </c>
      <c r="AT120" s="498"/>
    </row>
    <row r="121" spans="1:46" hidden="1">
      <c r="A121" s="408" t="s">
        <v>590</v>
      </c>
      <c r="B121" s="343"/>
      <c r="C121" s="66"/>
      <c r="D121" s="66"/>
      <c r="E121" s="66"/>
      <c r="F121" s="477" t="s">
        <v>394</v>
      </c>
      <c r="G121" s="477" t="s">
        <v>394</v>
      </c>
      <c r="H121" s="321" t="s">
        <v>394</v>
      </c>
      <c r="I121" s="321" t="s">
        <v>394</v>
      </c>
      <c r="J121" s="424"/>
      <c r="K121" s="425"/>
      <c r="L121" s="438"/>
      <c r="M121" s="438"/>
      <c r="N121" s="438"/>
      <c r="O121" s="438"/>
      <c r="P121" s="476">
        <v>1</v>
      </c>
      <c r="Q121" s="632"/>
      <c r="R121" s="333"/>
      <c r="S121" s="626"/>
      <c r="T121" s="424">
        <v>1</v>
      </c>
      <c r="U121" s="439"/>
      <c r="V121" s="438"/>
      <c r="W121" s="438"/>
      <c r="X121" s="438"/>
      <c r="Y121" s="438"/>
      <c r="Z121" s="477" t="s">
        <v>394</v>
      </c>
      <c r="AA121" s="477" t="s">
        <v>394</v>
      </c>
      <c r="AB121" s="321" t="s">
        <v>394</v>
      </c>
      <c r="AC121" s="321" t="s">
        <v>394</v>
      </c>
      <c r="AD121" s="434" t="s">
        <v>394</v>
      </c>
      <c r="AE121" s="434" t="s">
        <v>394</v>
      </c>
      <c r="AF121" s="434" t="s">
        <v>394</v>
      </c>
      <c r="AG121" s="434" t="s">
        <v>394</v>
      </c>
      <c r="AH121" s="434" t="s">
        <v>394</v>
      </c>
      <c r="AI121" s="434" t="s">
        <v>394</v>
      </c>
      <c r="AJ121" s="476" t="s">
        <v>394</v>
      </c>
      <c r="AK121" s="476" t="s">
        <v>394</v>
      </c>
      <c r="AL121" s="333" t="s">
        <v>394</v>
      </c>
      <c r="AM121" s="333" t="s">
        <v>394</v>
      </c>
      <c r="AN121" s="424" t="s">
        <v>394</v>
      </c>
      <c r="AO121" s="424" t="s">
        <v>394</v>
      </c>
      <c r="AP121" s="476" t="s">
        <v>394</v>
      </c>
      <c r="AQ121" s="476" t="s">
        <v>394</v>
      </c>
      <c r="AR121" s="333" t="s">
        <v>394</v>
      </c>
      <c r="AS121" s="333" t="s">
        <v>394</v>
      </c>
      <c r="AT121" s="498"/>
    </row>
    <row r="122" spans="1:46" ht="48" hidden="1">
      <c r="A122" s="408" t="s">
        <v>591</v>
      </c>
      <c r="B122" s="343"/>
      <c r="C122" s="66"/>
      <c r="D122" s="66"/>
      <c r="E122" s="66"/>
      <c r="F122" s="477" t="s">
        <v>394</v>
      </c>
      <c r="G122" s="477" t="s">
        <v>394</v>
      </c>
      <c r="H122" s="321" t="s">
        <v>394</v>
      </c>
      <c r="I122" s="321" t="s">
        <v>394</v>
      </c>
      <c r="J122" s="424"/>
      <c r="K122" s="425"/>
      <c r="L122" s="438"/>
      <c r="M122" s="438"/>
      <c r="N122" s="438"/>
      <c r="O122" s="438"/>
      <c r="P122" s="476">
        <v>1</v>
      </c>
      <c r="Q122" s="632"/>
      <c r="R122" s="333"/>
      <c r="S122" s="626"/>
      <c r="T122" s="424">
        <v>1</v>
      </c>
      <c r="U122" s="439"/>
      <c r="V122" s="438"/>
      <c r="W122" s="438"/>
      <c r="X122" s="438"/>
      <c r="Y122" s="438"/>
      <c r="Z122" s="477" t="s">
        <v>394</v>
      </c>
      <c r="AA122" s="477" t="s">
        <v>394</v>
      </c>
      <c r="AB122" s="321" t="s">
        <v>394</v>
      </c>
      <c r="AC122" s="321" t="s">
        <v>394</v>
      </c>
      <c r="AD122" s="434" t="s">
        <v>394</v>
      </c>
      <c r="AE122" s="434" t="s">
        <v>394</v>
      </c>
      <c r="AF122" s="434" t="s">
        <v>394</v>
      </c>
      <c r="AG122" s="434" t="s">
        <v>394</v>
      </c>
      <c r="AH122" s="434" t="s">
        <v>394</v>
      </c>
      <c r="AI122" s="434" t="s">
        <v>394</v>
      </c>
      <c r="AJ122" s="476" t="s">
        <v>394</v>
      </c>
      <c r="AK122" s="476" t="s">
        <v>394</v>
      </c>
      <c r="AL122" s="333" t="s">
        <v>394</v>
      </c>
      <c r="AM122" s="333" t="s">
        <v>394</v>
      </c>
      <c r="AN122" s="424" t="s">
        <v>394</v>
      </c>
      <c r="AO122" s="424" t="s">
        <v>394</v>
      </c>
      <c r="AP122" s="476" t="s">
        <v>394</v>
      </c>
      <c r="AQ122" s="476" t="s">
        <v>394</v>
      </c>
      <c r="AR122" s="333" t="s">
        <v>394</v>
      </c>
      <c r="AS122" s="333" t="s">
        <v>394</v>
      </c>
      <c r="AT122" s="498"/>
    </row>
    <row r="123" spans="1:46" ht="48" hidden="1">
      <c r="A123" s="408" t="s">
        <v>592</v>
      </c>
      <c r="B123" s="343"/>
      <c r="C123" s="66"/>
      <c r="D123" s="66"/>
      <c r="E123" s="66"/>
      <c r="F123" s="477" t="s">
        <v>394</v>
      </c>
      <c r="G123" s="477" t="s">
        <v>394</v>
      </c>
      <c r="H123" s="321" t="s">
        <v>394</v>
      </c>
      <c r="I123" s="321" t="s">
        <v>394</v>
      </c>
      <c r="J123" s="424"/>
      <c r="K123" s="425"/>
      <c r="L123" s="438"/>
      <c r="M123" s="438"/>
      <c r="N123" s="438"/>
      <c r="O123" s="438"/>
      <c r="P123" s="476">
        <v>1</v>
      </c>
      <c r="Q123" s="632"/>
      <c r="R123" s="333"/>
      <c r="S123" s="626"/>
      <c r="T123" s="424">
        <v>1</v>
      </c>
      <c r="U123" s="439"/>
      <c r="V123" s="438"/>
      <c r="W123" s="438"/>
      <c r="X123" s="438"/>
      <c r="Y123" s="438"/>
      <c r="Z123" s="477" t="s">
        <v>394</v>
      </c>
      <c r="AA123" s="477" t="s">
        <v>394</v>
      </c>
      <c r="AB123" s="321" t="s">
        <v>394</v>
      </c>
      <c r="AC123" s="321" t="s">
        <v>394</v>
      </c>
      <c r="AD123" s="434" t="s">
        <v>394</v>
      </c>
      <c r="AE123" s="434" t="s">
        <v>394</v>
      </c>
      <c r="AF123" s="434" t="s">
        <v>394</v>
      </c>
      <c r="AG123" s="434" t="s">
        <v>394</v>
      </c>
      <c r="AH123" s="434" t="s">
        <v>394</v>
      </c>
      <c r="AI123" s="434" t="s">
        <v>394</v>
      </c>
      <c r="AJ123" s="476" t="s">
        <v>394</v>
      </c>
      <c r="AK123" s="476" t="s">
        <v>394</v>
      </c>
      <c r="AL123" s="333" t="s">
        <v>394</v>
      </c>
      <c r="AM123" s="333" t="s">
        <v>394</v>
      </c>
      <c r="AN123" s="424" t="s">
        <v>394</v>
      </c>
      <c r="AO123" s="424" t="s">
        <v>394</v>
      </c>
      <c r="AP123" s="476" t="s">
        <v>394</v>
      </c>
      <c r="AQ123" s="476" t="s">
        <v>394</v>
      </c>
      <c r="AR123" s="333" t="s">
        <v>394</v>
      </c>
      <c r="AS123" s="333" t="s">
        <v>394</v>
      </c>
      <c r="AT123" s="498"/>
    </row>
    <row r="124" spans="1:46" ht="48" hidden="1">
      <c r="A124" s="408" t="s">
        <v>568</v>
      </c>
      <c r="B124" s="343"/>
      <c r="C124" s="66"/>
      <c r="D124" s="66"/>
      <c r="E124" s="66"/>
      <c r="F124" s="477" t="s">
        <v>394</v>
      </c>
      <c r="G124" s="477" t="s">
        <v>394</v>
      </c>
      <c r="H124" s="321" t="s">
        <v>394</v>
      </c>
      <c r="I124" s="321" t="s">
        <v>394</v>
      </c>
      <c r="J124" s="424"/>
      <c r="K124" s="425"/>
      <c r="L124" s="438"/>
      <c r="M124" s="438"/>
      <c r="N124" s="438"/>
      <c r="O124" s="438"/>
      <c r="P124" s="476">
        <v>1</v>
      </c>
      <c r="Q124" s="632"/>
      <c r="R124" s="333"/>
      <c r="S124" s="626"/>
      <c r="T124" s="424">
        <v>1</v>
      </c>
      <c r="U124" s="439"/>
      <c r="V124" s="438"/>
      <c r="W124" s="438"/>
      <c r="X124" s="438"/>
      <c r="Y124" s="438"/>
      <c r="Z124" s="477" t="s">
        <v>394</v>
      </c>
      <c r="AA124" s="477" t="s">
        <v>394</v>
      </c>
      <c r="AB124" s="321" t="s">
        <v>394</v>
      </c>
      <c r="AC124" s="321" t="s">
        <v>394</v>
      </c>
      <c r="AD124" s="434" t="s">
        <v>394</v>
      </c>
      <c r="AE124" s="434" t="s">
        <v>394</v>
      </c>
      <c r="AF124" s="434" t="s">
        <v>394</v>
      </c>
      <c r="AG124" s="434" t="s">
        <v>394</v>
      </c>
      <c r="AH124" s="434" t="s">
        <v>394</v>
      </c>
      <c r="AI124" s="434" t="s">
        <v>394</v>
      </c>
      <c r="AJ124" s="476" t="s">
        <v>394</v>
      </c>
      <c r="AK124" s="476" t="s">
        <v>394</v>
      </c>
      <c r="AL124" s="333" t="s">
        <v>394</v>
      </c>
      <c r="AM124" s="333" t="s">
        <v>394</v>
      </c>
      <c r="AN124" s="424" t="s">
        <v>394</v>
      </c>
      <c r="AO124" s="424" t="s">
        <v>394</v>
      </c>
      <c r="AP124" s="476" t="s">
        <v>394</v>
      </c>
      <c r="AQ124" s="476" t="s">
        <v>394</v>
      </c>
      <c r="AR124" s="333" t="s">
        <v>394</v>
      </c>
      <c r="AS124" s="333" t="s">
        <v>394</v>
      </c>
      <c r="AT124" s="498"/>
    </row>
    <row r="125" spans="1:46" ht="27.6" hidden="1" customHeight="1">
      <c r="A125" s="408" t="s">
        <v>593</v>
      </c>
      <c r="B125" s="343"/>
      <c r="C125" s="66"/>
      <c r="D125" s="66"/>
      <c r="E125" s="66"/>
      <c r="F125" s="477" t="s">
        <v>394</v>
      </c>
      <c r="G125" s="477" t="s">
        <v>394</v>
      </c>
      <c r="H125" s="321" t="s">
        <v>394</v>
      </c>
      <c r="I125" s="321" t="s">
        <v>394</v>
      </c>
      <c r="J125" s="424"/>
      <c r="K125" s="425"/>
      <c r="L125" s="438"/>
      <c r="M125" s="438"/>
      <c r="N125" s="438"/>
      <c r="O125" s="438"/>
      <c r="P125" s="476">
        <f>SUM(P126:P130)</f>
        <v>5</v>
      </c>
      <c r="Q125" s="473">
        <f>IF(P125&lt;1,0,IF(P125&lt;2,1,IF(P125&lt;3,2,IF(P125&lt;4,3,IF(P125&lt;5,4,IF(P125=5,5))))))</f>
        <v>5</v>
      </c>
      <c r="R125" s="333"/>
      <c r="S125" s="622">
        <f>IF(R125&lt;1,0,IF(R125&lt;2,1,IF(R125&lt;3,2,IF(R125&lt;4,3,IF(R125&lt;5,4,IF(R125=5,5))))))</f>
        <v>0</v>
      </c>
      <c r="T125" s="424">
        <f>SUM(T126:T130)</f>
        <v>5</v>
      </c>
      <c r="U125" s="439"/>
      <c r="V125" s="438"/>
      <c r="W125" s="438"/>
      <c r="X125" s="438"/>
      <c r="Y125" s="438"/>
      <c r="Z125" s="477" t="s">
        <v>394</v>
      </c>
      <c r="AA125" s="477" t="s">
        <v>394</v>
      </c>
      <c r="AB125" s="321" t="s">
        <v>394</v>
      </c>
      <c r="AC125" s="321" t="s">
        <v>394</v>
      </c>
      <c r="AD125" s="434" t="s">
        <v>394</v>
      </c>
      <c r="AE125" s="434" t="s">
        <v>394</v>
      </c>
      <c r="AF125" s="434" t="s">
        <v>394</v>
      </c>
      <c r="AG125" s="434" t="s">
        <v>394</v>
      </c>
      <c r="AH125" s="434" t="s">
        <v>394</v>
      </c>
      <c r="AI125" s="434" t="s">
        <v>394</v>
      </c>
      <c r="AJ125" s="476" t="s">
        <v>394</v>
      </c>
      <c r="AK125" s="476" t="s">
        <v>394</v>
      </c>
      <c r="AL125" s="333" t="s">
        <v>394</v>
      </c>
      <c r="AM125" s="333" t="s">
        <v>394</v>
      </c>
      <c r="AN125" s="424" t="s">
        <v>394</v>
      </c>
      <c r="AO125" s="424" t="s">
        <v>394</v>
      </c>
      <c r="AP125" s="476" t="s">
        <v>394</v>
      </c>
      <c r="AQ125" s="476" t="s">
        <v>394</v>
      </c>
      <c r="AR125" s="333" t="s">
        <v>394</v>
      </c>
      <c r="AS125" s="333" t="s">
        <v>394</v>
      </c>
      <c r="AT125" s="498"/>
    </row>
    <row r="126" spans="1:46" ht="48" hidden="1">
      <c r="A126" s="408" t="s">
        <v>586</v>
      </c>
      <c r="B126" s="343"/>
      <c r="C126" s="66"/>
      <c r="D126" s="66"/>
      <c r="E126" s="66"/>
      <c r="F126" s="477" t="s">
        <v>394</v>
      </c>
      <c r="G126" s="477" t="s">
        <v>394</v>
      </c>
      <c r="H126" s="321" t="s">
        <v>394</v>
      </c>
      <c r="I126" s="321" t="s">
        <v>394</v>
      </c>
      <c r="J126" s="424"/>
      <c r="K126" s="425"/>
      <c r="L126" s="438"/>
      <c r="M126" s="438"/>
      <c r="N126" s="438"/>
      <c r="O126" s="438"/>
      <c r="P126" s="476">
        <v>1</v>
      </c>
      <c r="Q126" s="632"/>
      <c r="R126" s="333">
        <v>1</v>
      </c>
      <c r="S126" s="344"/>
      <c r="T126" s="424">
        <v>1</v>
      </c>
      <c r="U126" s="439"/>
      <c r="V126" s="438"/>
      <c r="W126" s="438"/>
      <c r="X126" s="438"/>
      <c r="Y126" s="438"/>
      <c r="Z126" s="477" t="s">
        <v>394</v>
      </c>
      <c r="AA126" s="477" t="s">
        <v>394</v>
      </c>
      <c r="AB126" s="321" t="s">
        <v>394</v>
      </c>
      <c r="AC126" s="321" t="s">
        <v>394</v>
      </c>
      <c r="AD126" s="434" t="s">
        <v>394</v>
      </c>
      <c r="AE126" s="434" t="s">
        <v>394</v>
      </c>
      <c r="AF126" s="434" t="s">
        <v>394</v>
      </c>
      <c r="AG126" s="434" t="s">
        <v>394</v>
      </c>
      <c r="AH126" s="434" t="s">
        <v>394</v>
      </c>
      <c r="AI126" s="434" t="s">
        <v>394</v>
      </c>
      <c r="AJ126" s="476" t="s">
        <v>394</v>
      </c>
      <c r="AK126" s="476" t="s">
        <v>394</v>
      </c>
      <c r="AL126" s="333" t="s">
        <v>394</v>
      </c>
      <c r="AM126" s="333" t="s">
        <v>394</v>
      </c>
      <c r="AN126" s="424" t="s">
        <v>394</v>
      </c>
      <c r="AO126" s="424" t="s">
        <v>394</v>
      </c>
      <c r="AP126" s="476" t="s">
        <v>394</v>
      </c>
      <c r="AQ126" s="476" t="s">
        <v>394</v>
      </c>
      <c r="AR126" s="333" t="s">
        <v>394</v>
      </c>
      <c r="AS126" s="333" t="s">
        <v>394</v>
      </c>
      <c r="AT126" s="498"/>
    </row>
    <row r="127" spans="1:46" hidden="1">
      <c r="A127" s="408" t="s">
        <v>395</v>
      </c>
      <c r="B127" s="343"/>
      <c r="C127" s="66"/>
      <c r="D127" s="66"/>
      <c r="E127" s="66"/>
      <c r="F127" s="477" t="s">
        <v>394</v>
      </c>
      <c r="G127" s="477" t="s">
        <v>394</v>
      </c>
      <c r="H127" s="321" t="s">
        <v>394</v>
      </c>
      <c r="I127" s="321" t="s">
        <v>394</v>
      </c>
      <c r="J127" s="424"/>
      <c r="K127" s="425"/>
      <c r="L127" s="438"/>
      <c r="M127" s="438"/>
      <c r="N127" s="438"/>
      <c r="O127" s="438"/>
      <c r="P127" s="476">
        <v>1</v>
      </c>
      <c r="Q127" s="632"/>
      <c r="R127" s="333">
        <v>1</v>
      </c>
      <c r="S127" s="344"/>
      <c r="T127" s="424">
        <v>1</v>
      </c>
      <c r="U127" s="439"/>
      <c r="V127" s="438"/>
      <c r="W127" s="438"/>
      <c r="X127" s="438"/>
      <c r="Y127" s="438"/>
      <c r="Z127" s="477" t="s">
        <v>394</v>
      </c>
      <c r="AA127" s="477" t="s">
        <v>394</v>
      </c>
      <c r="AB127" s="321" t="s">
        <v>394</v>
      </c>
      <c r="AC127" s="321" t="s">
        <v>394</v>
      </c>
      <c r="AD127" s="434" t="s">
        <v>394</v>
      </c>
      <c r="AE127" s="434" t="s">
        <v>394</v>
      </c>
      <c r="AF127" s="434" t="s">
        <v>394</v>
      </c>
      <c r="AG127" s="434" t="s">
        <v>394</v>
      </c>
      <c r="AH127" s="434" t="s">
        <v>394</v>
      </c>
      <c r="AI127" s="434" t="s">
        <v>394</v>
      </c>
      <c r="AJ127" s="476" t="s">
        <v>394</v>
      </c>
      <c r="AK127" s="476" t="s">
        <v>394</v>
      </c>
      <c r="AL127" s="333" t="s">
        <v>394</v>
      </c>
      <c r="AM127" s="333" t="s">
        <v>394</v>
      </c>
      <c r="AN127" s="424" t="s">
        <v>394</v>
      </c>
      <c r="AO127" s="424" t="s">
        <v>394</v>
      </c>
      <c r="AP127" s="476" t="s">
        <v>394</v>
      </c>
      <c r="AQ127" s="476" t="s">
        <v>394</v>
      </c>
      <c r="AR127" s="333" t="s">
        <v>394</v>
      </c>
      <c r="AS127" s="333" t="s">
        <v>394</v>
      </c>
      <c r="AT127" s="498"/>
    </row>
    <row r="128" spans="1:46" ht="72" hidden="1">
      <c r="A128" s="408" t="s">
        <v>609</v>
      </c>
      <c r="B128" s="343"/>
      <c r="C128" s="66"/>
      <c r="D128" s="66"/>
      <c r="E128" s="66"/>
      <c r="F128" s="477" t="s">
        <v>394</v>
      </c>
      <c r="G128" s="477" t="s">
        <v>394</v>
      </c>
      <c r="H128" s="321" t="s">
        <v>394</v>
      </c>
      <c r="I128" s="321" t="s">
        <v>394</v>
      </c>
      <c r="J128" s="424"/>
      <c r="K128" s="425"/>
      <c r="L128" s="438"/>
      <c r="M128" s="438"/>
      <c r="N128" s="438"/>
      <c r="O128" s="438"/>
      <c r="P128" s="476">
        <v>1</v>
      </c>
      <c r="Q128" s="632"/>
      <c r="R128" s="333"/>
      <c r="S128" s="344"/>
      <c r="T128" s="424">
        <v>1</v>
      </c>
      <c r="U128" s="439"/>
      <c r="V128" s="438"/>
      <c r="W128" s="438"/>
      <c r="X128" s="438"/>
      <c r="Y128" s="438"/>
      <c r="Z128" s="477" t="s">
        <v>394</v>
      </c>
      <c r="AA128" s="477" t="s">
        <v>394</v>
      </c>
      <c r="AB128" s="321" t="s">
        <v>394</v>
      </c>
      <c r="AC128" s="321" t="s">
        <v>394</v>
      </c>
      <c r="AD128" s="434" t="s">
        <v>394</v>
      </c>
      <c r="AE128" s="434" t="s">
        <v>394</v>
      </c>
      <c r="AF128" s="434" t="s">
        <v>394</v>
      </c>
      <c r="AG128" s="434" t="s">
        <v>394</v>
      </c>
      <c r="AH128" s="434" t="s">
        <v>394</v>
      </c>
      <c r="AI128" s="434" t="s">
        <v>394</v>
      </c>
      <c r="AJ128" s="476" t="s">
        <v>394</v>
      </c>
      <c r="AK128" s="476" t="s">
        <v>394</v>
      </c>
      <c r="AL128" s="333" t="s">
        <v>394</v>
      </c>
      <c r="AM128" s="333" t="s">
        <v>394</v>
      </c>
      <c r="AN128" s="424" t="s">
        <v>394</v>
      </c>
      <c r="AO128" s="424" t="s">
        <v>394</v>
      </c>
      <c r="AP128" s="476" t="s">
        <v>394</v>
      </c>
      <c r="AQ128" s="476" t="s">
        <v>394</v>
      </c>
      <c r="AR128" s="333" t="s">
        <v>394</v>
      </c>
      <c r="AS128" s="333" t="s">
        <v>394</v>
      </c>
      <c r="AT128" s="498"/>
    </row>
    <row r="129" spans="1:46" ht="48" hidden="1">
      <c r="A129" s="408" t="s">
        <v>594</v>
      </c>
      <c r="B129" s="343"/>
      <c r="C129" s="66"/>
      <c r="D129" s="66"/>
      <c r="E129" s="66"/>
      <c r="F129" s="477" t="s">
        <v>394</v>
      </c>
      <c r="G129" s="477" t="s">
        <v>394</v>
      </c>
      <c r="H129" s="321" t="s">
        <v>394</v>
      </c>
      <c r="I129" s="321" t="s">
        <v>394</v>
      </c>
      <c r="J129" s="424"/>
      <c r="K129" s="425"/>
      <c r="L129" s="438"/>
      <c r="M129" s="438"/>
      <c r="N129" s="438"/>
      <c r="O129" s="438"/>
      <c r="P129" s="476">
        <v>1</v>
      </c>
      <c r="Q129" s="632"/>
      <c r="R129" s="333"/>
      <c r="S129" s="344"/>
      <c r="T129" s="424">
        <v>1</v>
      </c>
      <c r="U129" s="439"/>
      <c r="V129" s="438"/>
      <c r="W129" s="438"/>
      <c r="X129" s="438"/>
      <c r="Y129" s="438"/>
      <c r="Z129" s="477" t="s">
        <v>394</v>
      </c>
      <c r="AA129" s="477" t="s">
        <v>394</v>
      </c>
      <c r="AB129" s="321" t="s">
        <v>394</v>
      </c>
      <c r="AC129" s="321" t="s">
        <v>394</v>
      </c>
      <c r="AD129" s="434" t="s">
        <v>394</v>
      </c>
      <c r="AE129" s="434" t="s">
        <v>394</v>
      </c>
      <c r="AF129" s="434" t="s">
        <v>394</v>
      </c>
      <c r="AG129" s="434" t="s">
        <v>394</v>
      </c>
      <c r="AH129" s="434" t="s">
        <v>394</v>
      </c>
      <c r="AI129" s="434" t="s">
        <v>394</v>
      </c>
      <c r="AJ129" s="476" t="s">
        <v>394</v>
      </c>
      <c r="AK129" s="476" t="s">
        <v>394</v>
      </c>
      <c r="AL129" s="333" t="s">
        <v>394</v>
      </c>
      <c r="AM129" s="333" t="s">
        <v>394</v>
      </c>
      <c r="AN129" s="424" t="s">
        <v>394</v>
      </c>
      <c r="AO129" s="424" t="s">
        <v>394</v>
      </c>
      <c r="AP129" s="476" t="s">
        <v>394</v>
      </c>
      <c r="AQ129" s="476" t="s">
        <v>394</v>
      </c>
      <c r="AR129" s="333" t="s">
        <v>394</v>
      </c>
      <c r="AS129" s="333" t="s">
        <v>394</v>
      </c>
      <c r="AT129" s="498"/>
    </row>
    <row r="130" spans="1:46" ht="48" hidden="1">
      <c r="A130" s="408" t="s">
        <v>595</v>
      </c>
      <c r="B130" s="343"/>
      <c r="C130" s="66"/>
      <c r="D130" s="66"/>
      <c r="E130" s="66"/>
      <c r="F130" s="477" t="s">
        <v>394</v>
      </c>
      <c r="G130" s="477" t="s">
        <v>394</v>
      </c>
      <c r="H130" s="321" t="s">
        <v>394</v>
      </c>
      <c r="I130" s="321" t="s">
        <v>394</v>
      </c>
      <c r="J130" s="424"/>
      <c r="K130" s="425"/>
      <c r="L130" s="438"/>
      <c r="M130" s="438"/>
      <c r="N130" s="438"/>
      <c r="O130" s="438"/>
      <c r="P130" s="476">
        <v>1</v>
      </c>
      <c r="Q130" s="632"/>
      <c r="R130" s="333"/>
      <c r="S130" s="344"/>
      <c r="T130" s="424">
        <v>1</v>
      </c>
      <c r="U130" s="439"/>
      <c r="V130" s="438"/>
      <c r="W130" s="438"/>
      <c r="X130" s="438"/>
      <c r="Y130" s="438"/>
      <c r="Z130" s="477" t="s">
        <v>394</v>
      </c>
      <c r="AA130" s="477" t="s">
        <v>394</v>
      </c>
      <c r="AB130" s="321" t="s">
        <v>394</v>
      </c>
      <c r="AC130" s="321" t="s">
        <v>394</v>
      </c>
      <c r="AD130" s="434" t="s">
        <v>394</v>
      </c>
      <c r="AE130" s="434" t="s">
        <v>394</v>
      </c>
      <c r="AF130" s="434" t="s">
        <v>394</v>
      </c>
      <c r="AG130" s="434" t="s">
        <v>394</v>
      </c>
      <c r="AH130" s="434" t="s">
        <v>394</v>
      </c>
      <c r="AI130" s="434" t="s">
        <v>394</v>
      </c>
      <c r="AJ130" s="476" t="s">
        <v>394</v>
      </c>
      <c r="AK130" s="476" t="s">
        <v>394</v>
      </c>
      <c r="AL130" s="333" t="s">
        <v>394</v>
      </c>
      <c r="AM130" s="333" t="s">
        <v>394</v>
      </c>
      <c r="AN130" s="424" t="s">
        <v>394</v>
      </c>
      <c r="AO130" s="424" t="s">
        <v>394</v>
      </c>
      <c r="AP130" s="476" t="s">
        <v>394</v>
      </c>
      <c r="AQ130" s="476" t="s">
        <v>394</v>
      </c>
      <c r="AR130" s="333" t="s">
        <v>394</v>
      </c>
      <c r="AS130" s="333" t="s">
        <v>394</v>
      </c>
      <c r="AT130" s="498"/>
    </row>
    <row r="131" spans="1:46" s="346" customFormat="1" hidden="1">
      <c r="A131" s="367" t="s">
        <v>492</v>
      </c>
      <c r="B131" s="341"/>
      <c r="C131" s="318"/>
      <c r="D131" s="318"/>
      <c r="E131" s="318"/>
      <c r="F131" s="477" t="s">
        <v>394</v>
      </c>
      <c r="G131" s="477" t="s">
        <v>394</v>
      </c>
      <c r="H131" s="321" t="s">
        <v>394</v>
      </c>
      <c r="I131" s="321" t="s">
        <v>394</v>
      </c>
      <c r="J131" s="434" t="s">
        <v>394</v>
      </c>
      <c r="K131" s="434" t="s">
        <v>394</v>
      </c>
      <c r="L131" s="434" t="s">
        <v>394</v>
      </c>
      <c r="M131" s="434" t="s">
        <v>394</v>
      </c>
      <c r="N131" s="434" t="s">
        <v>394</v>
      </c>
      <c r="O131" s="434" t="s">
        <v>394</v>
      </c>
      <c r="P131" s="477" t="s">
        <v>394</v>
      </c>
      <c r="Q131" s="477" t="s">
        <v>394</v>
      </c>
      <c r="R131" s="321" t="s">
        <v>394</v>
      </c>
      <c r="S131" s="321" t="s">
        <v>394</v>
      </c>
      <c r="T131" s="441"/>
      <c r="U131" s="441"/>
      <c r="V131" s="436"/>
      <c r="W131" s="436"/>
      <c r="X131" s="436"/>
      <c r="Y131" s="436"/>
      <c r="Z131" s="477"/>
      <c r="AA131" s="481"/>
      <c r="AB131" s="347"/>
      <c r="AC131" s="322">
        <f>(AC132+AC133+AC134+AC135+AC136+AC137)/6</f>
        <v>1.8333333333333333</v>
      </c>
      <c r="AD131" s="434">
        <f>COUNTIF(AD132:AD132,"5")</f>
        <v>1</v>
      </c>
      <c r="AE131" s="440">
        <f>IF(AD131&lt;1,0,IF(AD131&lt;2,1,IF(AD131&lt;3,2,IF(AD131&lt;4,3,IF(AD131&lt;5,4,IF(AD131=5,5))))))</f>
        <v>1</v>
      </c>
      <c r="AF131" s="436"/>
      <c r="AG131" s="436"/>
      <c r="AH131" s="436"/>
      <c r="AI131" s="436"/>
      <c r="AJ131" s="476" t="s">
        <v>394</v>
      </c>
      <c r="AK131" s="476" t="s">
        <v>394</v>
      </c>
      <c r="AL131" s="333" t="s">
        <v>394</v>
      </c>
      <c r="AM131" s="333" t="s">
        <v>394</v>
      </c>
      <c r="AN131" s="424" t="s">
        <v>394</v>
      </c>
      <c r="AO131" s="424" t="s">
        <v>394</v>
      </c>
      <c r="AP131" s="476" t="s">
        <v>394</v>
      </c>
      <c r="AQ131" s="476" t="s">
        <v>394</v>
      </c>
      <c r="AR131" s="333" t="s">
        <v>394</v>
      </c>
      <c r="AS131" s="333" t="s">
        <v>394</v>
      </c>
      <c r="AT131" s="496"/>
    </row>
    <row r="132" spans="1:46" s="346" customFormat="1" ht="72" hidden="1">
      <c r="A132" s="408" t="s">
        <v>596</v>
      </c>
      <c r="B132" s="341"/>
      <c r="C132" s="318"/>
      <c r="D132" s="318"/>
      <c r="E132" s="318"/>
      <c r="F132" s="477" t="s">
        <v>394</v>
      </c>
      <c r="G132" s="477" t="s">
        <v>394</v>
      </c>
      <c r="H132" s="321" t="s">
        <v>394</v>
      </c>
      <c r="I132" s="321" t="s">
        <v>394</v>
      </c>
      <c r="J132" s="434" t="s">
        <v>394</v>
      </c>
      <c r="K132" s="434" t="s">
        <v>394</v>
      </c>
      <c r="L132" s="434" t="s">
        <v>394</v>
      </c>
      <c r="M132" s="434" t="s">
        <v>394</v>
      </c>
      <c r="N132" s="434" t="s">
        <v>394</v>
      </c>
      <c r="O132" s="434" t="s">
        <v>394</v>
      </c>
      <c r="P132" s="477" t="s">
        <v>394</v>
      </c>
      <c r="Q132" s="477" t="s">
        <v>394</v>
      </c>
      <c r="R132" s="321" t="s">
        <v>394</v>
      </c>
      <c r="S132" s="321" t="s">
        <v>394</v>
      </c>
      <c r="T132" s="441"/>
      <c r="U132" s="441"/>
      <c r="V132" s="436"/>
      <c r="W132" s="436"/>
      <c r="X132" s="436"/>
      <c r="Y132" s="436"/>
      <c r="Z132" s="477">
        <v>60</v>
      </c>
      <c r="AA132" s="482">
        <v>5</v>
      </c>
      <c r="AB132" s="333"/>
      <c r="AC132" s="622">
        <v>0</v>
      </c>
      <c r="AD132" s="442">
        <v>5</v>
      </c>
      <c r="AE132" s="441"/>
      <c r="AF132" s="436"/>
      <c r="AG132" s="436"/>
      <c r="AH132" s="436"/>
      <c r="AI132" s="436"/>
      <c r="AJ132" s="476" t="s">
        <v>394</v>
      </c>
      <c r="AK132" s="476" t="s">
        <v>394</v>
      </c>
      <c r="AL132" s="333" t="s">
        <v>394</v>
      </c>
      <c r="AM132" s="333" t="s">
        <v>394</v>
      </c>
      <c r="AN132" s="424" t="s">
        <v>394</v>
      </c>
      <c r="AO132" s="424" t="s">
        <v>394</v>
      </c>
      <c r="AP132" s="476" t="s">
        <v>394</v>
      </c>
      <c r="AQ132" s="476" t="s">
        <v>394</v>
      </c>
      <c r="AR132" s="333" t="s">
        <v>394</v>
      </c>
      <c r="AS132" s="333" t="s">
        <v>394</v>
      </c>
      <c r="AT132" s="496"/>
    </row>
    <row r="133" spans="1:46" s="346" customFormat="1" ht="72" hidden="1">
      <c r="A133" s="408" t="s">
        <v>597</v>
      </c>
      <c r="B133" s="341"/>
      <c r="C133" s="318"/>
      <c r="D133" s="318"/>
      <c r="E133" s="318"/>
      <c r="F133" s="477" t="s">
        <v>394</v>
      </c>
      <c r="G133" s="477" t="s">
        <v>394</v>
      </c>
      <c r="H133" s="321" t="s">
        <v>394</v>
      </c>
      <c r="I133" s="321" t="s">
        <v>394</v>
      </c>
      <c r="J133" s="434" t="s">
        <v>394</v>
      </c>
      <c r="K133" s="434" t="s">
        <v>394</v>
      </c>
      <c r="L133" s="434" t="s">
        <v>394</v>
      </c>
      <c r="M133" s="434" t="s">
        <v>394</v>
      </c>
      <c r="N133" s="434" t="s">
        <v>394</v>
      </c>
      <c r="O133" s="434" t="s">
        <v>394</v>
      </c>
      <c r="P133" s="477" t="s">
        <v>394</v>
      </c>
      <c r="Q133" s="477" t="s">
        <v>394</v>
      </c>
      <c r="R133" s="321" t="s">
        <v>394</v>
      </c>
      <c r="S133" s="321" t="s">
        <v>394</v>
      </c>
      <c r="T133" s="441"/>
      <c r="U133" s="441"/>
      <c r="V133" s="436"/>
      <c r="W133" s="436"/>
      <c r="X133" s="436"/>
      <c r="Y133" s="436"/>
      <c r="Z133" s="477">
        <v>60</v>
      </c>
      <c r="AA133" s="480">
        <v>5</v>
      </c>
      <c r="AB133" s="333"/>
      <c r="AC133" s="622">
        <v>2</v>
      </c>
      <c r="AD133" s="441"/>
      <c r="AE133" s="441"/>
      <c r="AF133" s="436"/>
      <c r="AG133" s="436"/>
      <c r="AH133" s="436"/>
      <c r="AI133" s="436"/>
      <c r="AJ133" s="476" t="s">
        <v>394</v>
      </c>
      <c r="AK133" s="476" t="s">
        <v>394</v>
      </c>
      <c r="AL133" s="333" t="s">
        <v>394</v>
      </c>
      <c r="AM133" s="333" t="s">
        <v>394</v>
      </c>
      <c r="AN133" s="424" t="s">
        <v>394</v>
      </c>
      <c r="AO133" s="424" t="s">
        <v>394</v>
      </c>
      <c r="AP133" s="476" t="s">
        <v>394</v>
      </c>
      <c r="AQ133" s="476" t="s">
        <v>394</v>
      </c>
      <c r="AR133" s="333" t="s">
        <v>394</v>
      </c>
      <c r="AS133" s="333" t="s">
        <v>394</v>
      </c>
      <c r="AT133" s="496"/>
    </row>
    <row r="134" spans="1:46" s="346" customFormat="1" ht="75.75" hidden="1" customHeight="1">
      <c r="A134" s="408" t="s">
        <v>598</v>
      </c>
      <c r="B134" s="341"/>
      <c r="C134" s="318"/>
      <c r="D134" s="318"/>
      <c r="E134" s="318"/>
      <c r="F134" s="477" t="s">
        <v>394</v>
      </c>
      <c r="G134" s="477" t="s">
        <v>394</v>
      </c>
      <c r="H134" s="321" t="s">
        <v>394</v>
      </c>
      <c r="I134" s="321" t="s">
        <v>394</v>
      </c>
      <c r="J134" s="434" t="s">
        <v>394</v>
      </c>
      <c r="K134" s="434" t="s">
        <v>394</v>
      </c>
      <c r="L134" s="434" t="s">
        <v>394</v>
      </c>
      <c r="M134" s="434" t="s">
        <v>394</v>
      </c>
      <c r="N134" s="434" t="s">
        <v>394</v>
      </c>
      <c r="O134" s="434" t="s">
        <v>394</v>
      </c>
      <c r="P134" s="477" t="s">
        <v>394</v>
      </c>
      <c r="Q134" s="477" t="s">
        <v>394</v>
      </c>
      <c r="R134" s="321" t="s">
        <v>394</v>
      </c>
      <c r="S134" s="321" t="s">
        <v>394</v>
      </c>
      <c r="T134" s="441"/>
      <c r="U134" s="441"/>
      <c r="V134" s="436"/>
      <c r="W134" s="436"/>
      <c r="X134" s="436"/>
      <c r="Y134" s="436"/>
      <c r="Z134" s="477">
        <v>60</v>
      </c>
      <c r="AA134" s="480">
        <v>5</v>
      </c>
      <c r="AB134" s="333"/>
      <c r="AC134" s="622">
        <f>IF(AB134&lt;20,0,IF(AB134&lt;30,1,IF(AB134&lt;40,2,IF(AB134&lt;50,3,IF(AB134&lt;60,4,IF(AB134=60,5))))))</f>
        <v>0</v>
      </c>
      <c r="AD134" s="441"/>
      <c r="AE134" s="441"/>
      <c r="AF134" s="436"/>
      <c r="AG134" s="436"/>
      <c r="AH134" s="436"/>
      <c r="AI134" s="436"/>
      <c r="AJ134" s="476" t="s">
        <v>394</v>
      </c>
      <c r="AK134" s="476" t="s">
        <v>394</v>
      </c>
      <c r="AL134" s="333" t="s">
        <v>394</v>
      </c>
      <c r="AM134" s="333" t="s">
        <v>394</v>
      </c>
      <c r="AN134" s="424" t="s">
        <v>394</v>
      </c>
      <c r="AO134" s="424" t="s">
        <v>394</v>
      </c>
      <c r="AP134" s="476" t="s">
        <v>394</v>
      </c>
      <c r="AQ134" s="476" t="s">
        <v>394</v>
      </c>
      <c r="AR134" s="333" t="s">
        <v>394</v>
      </c>
      <c r="AS134" s="333" t="s">
        <v>394</v>
      </c>
      <c r="AT134" s="496"/>
    </row>
    <row r="135" spans="1:46" ht="48" hidden="1">
      <c r="A135" s="408" t="s">
        <v>599</v>
      </c>
      <c r="B135" s="348"/>
      <c r="C135" s="349"/>
      <c r="D135" s="349"/>
      <c r="E135" s="349"/>
      <c r="F135" s="477" t="s">
        <v>394</v>
      </c>
      <c r="G135" s="477" t="s">
        <v>394</v>
      </c>
      <c r="H135" s="321" t="s">
        <v>394</v>
      </c>
      <c r="I135" s="321" t="s">
        <v>394</v>
      </c>
      <c r="J135" s="434" t="s">
        <v>394</v>
      </c>
      <c r="K135" s="434" t="s">
        <v>394</v>
      </c>
      <c r="L135" s="434" t="s">
        <v>394</v>
      </c>
      <c r="M135" s="434" t="s">
        <v>394</v>
      </c>
      <c r="N135" s="434" t="s">
        <v>394</v>
      </c>
      <c r="O135" s="434" t="s">
        <v>394</v>
      </c>
      <c r="P135" s="477" t="s">
        <v>394</v>
      </c>
      <c r="Q135" s="477" t="s">
        <v>394</v>
      </c>
      <c r="R135" s="321" t="s">
        <v>394</v>
      </c>
      <c r="S135" s="321" t="s">
        <v>394</v>
      </c>
      <c r="T135" s="439"/>
      <c r="U135" s="439"/>
      <c r="V135" s="438"/>
      <c r="W135" s="438"/>
      <c r="X135" s="438"/>
      <c r="Y135" s="438"/>
      <c r="Z135" s="477">
        <v>70</v>
      </c>
      <c r="AA135" s="480">
        <v>5</v>
      </c>
      <c r="AB135" s="333"/>
      <c r="AC135" s="622">
        <v>5</v>
      </c>
      <c r="AD135" s="439"/>
      <c r="AE135" s="439"/>
      <c r="AF135" s="438"/>
      <c r="AG135" s="438"/>
      <c r="AH135" s="438"/>
      <c r="AI135" s="438"/>
      <c r="AJ135" s="476" t="s">
        <v>394</v>
      </c>
      <c r="AK135" s="476" t="s">
        <v>394</v>
      </c>
      <c r="AL135" s="333" t="s">
        <v>394</v>
      </c>
      <c r="AM135" s="333" t="s">
        <v>394</v>
      </c>
      <c r="AN135" s="424" t="s">
        <v>394</v>
      </c>
      <c r="AO135" s="424" t="s">
        <v>394</v>
      </c>
      <c r="AP135" s="476" t="s">
        <v>394</v>
      </c>
      <c r="AQ135" s="476" t="s">
        <v>394</v>
      </c>
      <c r="AR135" s="333" t="s">
        <v>394</v>
      </c>
      <c r="AS135" s="333" t="s">
        <v>394</v>
      </c>
      <c r="AT135" s="498"/>
    </row>
    <row r="136" spans="1:46" hidden="1">
      <c r="A136" s="408" t="s">
        <v>600</v>
      </c>
      <c r="B136" s="343"/>
      <c r="C136" s="66"/>
      <c r="D136" s="66"/>
      <c r="E136" s="66"/>
      <c r="F136" s="477" t="s">
        <v>394</v>
      </c>
      <c r="G136" s="477" t="s">
        <v>394</v>
      </c>
      <c r="H136" s="321" t="s">
        <v>394</v>
      </c>
      <c r="I136" s="321" t="s">
        <v>394</v>
      </c>
      <c r="J136" s="434" t="s">
        <v>394</v>
      </c>
      <c r="K136" s="434" t="s">
        <v>394</v>
      </c>
      <c r="L136" s="434" t="s">
        <v>394</v>
      </c>
      <c r="M136" s="434" t="s">
        <v>394</v>
      </c>
      <c r="N136" s="434" t="s">
        <v>394</v>
      </c>
      <c r="O136" s="434" t="s">
        <v>394</v>
      </c>
      <c r="P136" s="477" t="s">
        <v>394</v>
      </c>
      <c r="Q136" s="477" t="s">
        <v>394</v>
      </c>
      <c r="R136" s="321" t="s">
        <v>394</v>
      </c>
      <c r="S136" s="321" t="s">
        <v>394</v>
      </c>
      <c r="T136" s="439"/>
      <c r="U136" s="439"/>
      <c r="V136" s="438"/>
      <c r="W136" s="438"/>
      <c r="X136" s="438"/>
      <c r="Y136" s="438"/>
      <c r="Z136" s="477">
        <v>70</v>
      </c>
      <c r="AA136" s="480">
        <v>5</v>
      </c>
      <c r="AB136" s="333"/>
      <c r="AC136" s="622">
        <v>0</v>
      </c>
      <c r="AD136" s="439"/>
      <c r="AE136" s="439"/>
      <c r="AF136" s="438"/>
      <c r="AG136" s="438"/>
      <c r="AH136" s="438"/>
      <c r="AI136" s="438"/>
      <c r="AJ136" s="476" t="s">
        <v>394</v>
      </c>
      <c r="AK136" s="476" t="s">
        <v>394</v>
      </c>
      <c r="AL136" s="333" t="s">
        <v>394</v>
      </c>
      <c r="AM136" s="333" t="s">
        <v>394</v>
      </c>
      <c r="AN136" s="424" t="s">
        <v>394</v>
      </c>
      <c r="AO136" s="424" t="s">
        <v>394</v>
      </c>
      <c r="AP136" s="476" t="s">
        <v>394</v>
      </c>
      <c r="AQ136" s="476" t="s">
        <v>394</v>
      </c>
      <c r="AR136" s="333" t="s">
        <v>394</v>
      </c>
      <c r="AS136" s="333" t="s">
        <v>394</v>
      </c>
      <c r="AT136" s="498"/>
    </row>
    <row r="137" spans="1:46" ht="51" hidden="1" customHeight="1">
      <c r="A137" s="408" t="s">
        <v>601</v>
      </c>
      <c r="B137" s="343"/>
      <c r="C137" s="66"/>
      <c r="D137" s="66"/>
      <c r="E137" s="66"/>
      <c r="F137" s="477" t="s">
        <v>394</v>
      </c>
      <c r="G137" s="477" t="s">
        <v>394</v>
      </c>
      <c r="H137" s="321" t="s">
        <v>394</v>
      </c>
      <c r="I137" s="321" t="s">
        <v>394</v>
      </c>
      <c r="J137" s="434" t="s">
        <v>394</v>
      </c>
      <c r="K137" s="434" t="s">
        <v>394</v>
      </c>
      <c r="L137" s="434" t="s">
        <v>394</v>
      </c>
      <c r="M137" s="434" t="s">
        <v>394</v>
      </c>
      <c r="N137" s="434" t="s">
        <v>394</v>
      </c>
      <c r="O137" s="434" t="s">
        <v>394</v>
      </c>
      <c r="P137" s="477" t="s">
        <v>394</v>
      </c>
      <c r="Q137" s="477" t="s">
        <v>394</v>
      </c>
      <c r="R137" s="321" t="s">
        <v>394</v>
      </c>
      <c r="S137" s="321" t="s">
        <v>394</v>
      </c>
      <c r="T137" s="439"/>
      <c r="U137" s="439"/>
      <c r="V137" s="438"/>
      <c r="W137" s="438"/>
      <c r="X137" s="438"/>
      <c r="Y137" s="438"/>
      <c r="Z137" s="477">
        <v>30</v>
      </c>
      <c r="AA137" s="480">
        <v>5</v>
      </c>
      <c r="AB137" s="333"/>
      <c r="AC137" s="622">
        <v>4</v>
      </c>
      <c r="AD137" s="439"/>
      <c r="AE137" s="439"/>
      <c r="AF137" s="438"/>
      <c r="AG137" s="438"/>
      <c r="AH137" s="438"/>
      <c r="AI137" s="438"/>
      <c r="AJ137" s="476" t="s">
        <v>394</v>
      </c>
      <c r="AK137" s="476" t="s">
        <v>394</v>
      </c>
      <c r="AL137" s="333" t="s">
        <v>394</v>
      </c>
      <c r="AM137" s="333" t="s">
        <v>394</v>
      </c>
      <c r="AN137" s="424" t="s">
        <v>394</v>
      </c>
      <c r="AO137" s="424" t="s">
        <v>394</v>
      </c>
      <c r="AP137" s="476" t="s">
        <v>394</v>
      </c>
      <c r="AQ137" s="476" t="s">
        <v>394</v>
      </c>
      <c r="AR137" s="333" t="s">
        <v>394</v>
      </c>
      <c r="AS137" s="333" t="s">
        <v>394</v>
      </c>
      <c r="AT137" s="498"/>
    </row>
    <row r="138" spans="1:46" ht="48" hidden="1">
      <c r="A138" s="367" t="s">
        <v>494</v>
      </c>
      <c r="B138" s="343"/>
      <c r="C138" s="66"/>
      <c r="D138" s="66"/>
      <c r="E138" s="66"/>
      <c r="F138" s="477" t="s">
        <v>394</v>
      </c>
      <c r="G138" s="477" t="s">
        <v>394</v>
      </c>
      <c r="H138" s="321" t="s">
        <v>394</v>
      </c>
      <c r="I138" s="321" t="s">
        <v>394</v>
      </c>
      <c r="J138" s="434" t="s">
        <v>394</v>
      </c>
      <c r="K138" s="434" t="s">
        <v>394</v>
      </c>
      <c r="L138" s="434" t="s">
        <v>394</v>
      </c>
      <c r="M138" s="434" t="s">
        <v>394</v>
      </c>
      <c r="N138" s="434" t="s">
        <v>394</v>
      </c>
      <c r="O138" s="434" t="s">
        <v>394</v>
      </c>
      <c r="P138" s="477" t="s">
        <v>394</v>
      </c>
      <c r="Q138" s="477" t="s">
        <v>394</v>
      </c>
      <c r="R138" s="321" t="s">
        <v>394</v>
      </c>
      <c r="S138" s="321" t="s">
        <v>394</v>
      </c>
      <c r="T138" s="439"/>
      <c r="U138" s="439"/>
      <c r="V138" s="438"/>
      <c r="W138" s="438"/>
      <c r="X138" s="438"/>
      <c r="Y138" s="438"/>
      <c r="Z138" s="477"/>
      <c r="AA138" s="480"/>
      <c r="AB138" s="333"/>
      <c r="AC138" s="334">
        <f>+(AC139+AC140+AC141+AC142)/4</f>
        <v>4</v>
      </c>
      <c r="AD138" s="439"/>
      <c r="AE138" s="439"/>
      <c r="AF138" s="438"/>
      <c r="AG138" s="438"/>
      <c r="AH138" s="438"/>
      <c r="AI138" s="438"/>
      <c r="AJ138" s="476" t="s">
        <v>394</v>
      </c>
      <c r="AK138" s="476" t="s">
        <v>394</v>
      </c>
      <c r="AL138" s="333" t="s">
        <v>394</v>
      </c>
      <c r="AM138" s="333" t="s">
        <v>394</v>
      </c>
      <c r="AN138" s="424" t="s">
        <v>394</v>
      </c>
      <c r="AO138" s="424" t="s">
        <v>394</v>
      </c>
      <c r="AP138" s="476" t="s">
        <v>394</v>
      </c>
      <c r="AQ138" s="476" t="s">
        <v>394</v>
      </c>
      <c r="AR138" s="333" t="s">
        <v>394</v>
      </c>
      <c r="AS138" s="333" t="s">
        <v>394</v>
      </c>
      <c r="AT138" s="498"/>
    </row>
    <row r="139" spans="1:46" ht="48" hidden="1">
      <c r="A139" s="408" t="s">
        <v>602</v>
      </c>
      <c r="B139" s="343"/>
      <c r="C139" s="66"/>
      <c r="D139" s="66"/>
      <c r="E139" s="66"/>
      <c r="F139" s="477" t="s">
        <v>394</v>
      </c>
      <c r="G139" s="477" t="s">
        <v>394</v>
      </c>
      <c r="H139" s="321" t="s">
        <v>394</v>
      </c>
      <c r="I139" s="321" t="s">
        <v>394</v>
      </c>
      <c r="J139" s="434" t="s">
        <v>394</v>
      </c>
      <c r="K139" s="434" t="s">
        <v>394</v>
      </c>
      <c r="L139" s="434" t="s">
        <v>394</v>
      </c>
      <c r="M139" s="434" t="s">
        <v>394</v>
      </c>
      <c r="N139" s="434" t="s">
        <v>394</v>
      </c>
      <c r="O139" s="434" t="s">
        <v>394</v>
      </c>
      <c r="P139" s="477" t="s">
        <v>394</v>
      </c>
      <c r="Q139" s="477" t="s">
        <v>394</v>
      </c>
      <c r="R139" s="321" t="s">
        <v>394</v>
      </c>
      <c r="S139" s="321" t="s">
        <v>394</v>
      </c>
      <c r="T139" s="439"/>
      <c r="U139" s="439"/>
      <c r="V139" s="438"/>
      <c r="W139" s="438"/>
      <c r="X139" s="438"/>
      <c r="Y139" s="438"/>
      <c r="Z139" s="477">
        <v>90</v>
      </c>
      <c r="AA139" s="480">
        <v>5</v>
      </c>
      <c r="AB139" s="333"/>
      <c r="AC139" s="622">
        <v>5</v>
      </c>
      <c r="AD139" s="439"/>
      <c r="AE139" s="439"/>
      <c r="AF139" s="438"/>
      <c r="AG139" s="438"/>
      <c r="AH139" s="438"/>
      <c r="AI139" s="438"/>
      <c r="AJ139" s="476" t="s">
        <v>394</v>
      </c>
      <c r="AK139" s="476" t="s">
        <v>394</v>
      </c>
      <c r="AL139" s="333" t="s">
        <v>394</v>
      </c>
      <c r="AM139" s="333" t="s">
        <v>394</v>
      </c>
      <c r="AN139" s="424" t="s">
        <v>394</v>
      </c>
      <c r="AO139" s="424" t="s">
        <v>394</v>
      </c>
      <c r="AP139" s="476" t="s">
        <v>394</v>
      </c>
      <c r="AQ139" s="476" t="s">
        <v>394</v>
      </c>
      <c r="AR139" s="333" t="s">
        <v>394</v>
      </c>
      <c r="AS139" s="333" t="s">
        <v>394</v>
      </c>
      <c r="AT139" s="498"/>
    </row>
    <row r="140" spans="1:46" ht="48" hidden="1">
      <c r="A140" s="408" t="s">
        <v>603</v>
      </c>
      <c r="B140" s="343"/>
      <c r="C140" s="66"/>
      <c r="D140" s="66"/>
      <c r="E140" s="66"/>
      <c r="F140" s="477" t="s">
        <v>394</v>
      </c>
      <c r="G140" s="477" t="s">
        <v>394</v>
      </c>
      <c r="H140" s="321" t="s">
        <v>394</v>
      </c>
      <c r="I140" s="321" t="s">
        <v>394</v>
      </c>
      <c r="J140" s="434" t="s">
        <v>394</v>
      </c>
      <c r="K140" s="434" t="s">
        <v>394</v>
      </c>
      <c r="L140" s="434" t="s">
        <v>394</v>
      </c>
      <c r="M140" s="434" t="s">
        <v>394</v>
      </c>
      <c r="N140" s="434" t="s">
        <v>394</v>
      </c>
      <c r="O140" s="434" t="s">
        <v>394</v>
      </c>
      <c r="P140" s="477" t="s">
        <v>394</v>
      </c>
      <c r="Q140" s="477" t="s">
        <v>394</v>
      </c>
      <c r="R140" s="321" t="s">
        <v>394</v>
      </c>
      <c r="S140" s="321" t="s">
        <v>394</v>
      </c>
      <c r="T140" s="439"/>
      <c r="U140" s="439"/>
      <c r="V140" s="438"/>
      <c r="W140" s="438"/>
      <c r="X140" s="438"/>
      <c r="Y140" s="438"/>
      <c r="Z140" s="477">
        <v>90</v>
      </c>
      <c r="AA140" s="480">
        <v>5</v>
      </c>
      <c r="AB140" s="333"/>
      <c r="AC140" s="622">
        <v>4</v>
      </c>
      <c r="AD140" s="439"/>
      <c r="AE140" s="439"/>
      <c r="AF140" s="438"/>
      <c r="AG140" s="438"/>
      <c r="AH140" s="438"/>
      <c r="AI140" s="438"/>
      <c r="AJ140" s="476" t="s">
        <v>394</v>
      </c>
      <c r="AK140" s="476" t="s">
        <v>394</v>
      </c>
      <c r="AL140" s="333" t="s">
        <v>394</v>
      </c>
      <c r="AM140" s="333" t="s">
        <v>394</v>
      </c>
      <c r="AN140" s="424" t="s">
        <v>394</v>
      </c>
      <c r="AO140" s="424" t="s">
        <v>394</v>
      </c>
      <c r="AP140" s="476" t="s">
        <v>394</v>
      </c>
      <c r="AQ140" s="476" t="s">
        <v>394</v>
      </c>
      <c r="AR140" s="333" t="s">
        <v>394</v>
      </c>
      <c r="AS140" s="333" t="s">
        <v>394</v>
      </c>
      <c r="AT140" s="498"/>
    </row>
    <row r="141" spans="1:46" s="346" customFormat="1" ht="28.15" hidden="1" customHeight="1">
      <c r="A141" s="408" t="s">
        <v>604</v>
      </c>
      <c r="B141" s="341"/>
      <c r="C141" s="318"/>
      <c r="D141" s="318"/>
      <c r="E141" s="318"/>
      <c r="F141" s="477" t="s">
        <v>394</v>
      </c>
      <c r="G141" s="477" t="s">
        <v>394</v>
      </c>
      <c r="H141" s="321" t="s">
        <v>394</v>
      </c>
      <c r="I141" s="321" t="s">
        <v>394</v>
      </c>
      <c r="J141" s="434" t="s">
        <v>394</v>
      </c>
      <c r="K141" s="434" t="s">
        <v>394</v>
      </c>
      <c r="L141" s="434" t="s">
        <v>394</v>
      </c>
      <c r="M141" s="434" t="s">
        <v>394</v>
      </c>
      <c r="N141" s="434" t="s">
        <v>394</v>
      </c>
      <c r="O141" s="434" t="s">
        <v>394</v>
      </c>
      <c r="P141" s="477" t="s">
        <v>394</v>
      </c>
      <c r="Q141" s="477" t="s">
        <v>394</v>
      </c>
      <c r="R141" s="321" t="s">
        <v>394</v>
      </c>
      <c r="S141" s="321" t="s">
        <v>394</v>
      </c>
      <c r="T141" s="434" t="s">
        <v>394</v>
      </c>
      <c r="U141" s="434" t="s">
        <v>394</v>
      </c>
      <c r="V141" s="434" t="s">
        <v>394</v>
      </c>
      <c r="W141" s="434" t="s">
        <v>394</v>
      </c>
      <c r="X141" s="434" t="s">
        <v>394</v>
      </c>
      <c r="Y141" s="434" t="s">
        <v>394</v>
      </c>
      <c r="Z141" s="477">
        <v>20</v>
      </c>
      <c r="AA141" s="480">
        <v>5</v>
      </c>
      <c r="AB141" s="333"/>
      <c r="AC141" s="622">
        <v>5</v>
      </c>
      <c r="AD141" s="441"/>
      <c r="AE141" s="441"/>
      <c r="AF141" s="436"/>
      <c r="AG141" s="436"/>
      <c r="AH141" s="436"/>
      <c r="AI141" s="436"/>
      <c r="AJ141" s="476" t="s">
        <v>394</v>
      </c>
      <c r="AK141" s="476" t="s">
        <v>394</v>
      </c>
      <c r="AL141" s="333" t="s">
        <v>394</v>
      </c>
      <c r="AM141" s="333" t="s">
        <v>394</v>
      </c>
      <c r="AN141" s="424" t="s">
        <v>394</v>
      </c>
      <c r="AO141" s="424" t="s">
        <v>394</v>
      </c>
      <c r="AP141" s="476" t="s">
        <v>394</v>
      </c>
      <c r="AQ141" s="476" t="s">
        <v>394</v>
      </c>
      <c r="AR141" s="333" t="s">
        <v>394</v>
      </c>
      <c r="AS141" s="333" t="s">
        <v>394</v>
      </c>
      <c r="AT141" s="496"/>
    </row>
    <row r="142" spans="1:46" s="346" customFormat="1" ht="28.15" hidden="1" customHeight="1">
      <c r="A142" s="408" t="s">
        <v>754</v>
      </c>
      <c r="B142" s="341"/>
      <c r="C142" s="318"/>
      <c r="D142" s="318"/>
      <c r="E142" s="318"/>
      <c r="F142" s="477"/>
      <c r="G142" s="477"/>
      <c r="H142" s="321"/>
      <c r="I142" s="321"/>
      <c r="J142" s="434"/>
      <c r="K142" s="434"/>
      <c r="L142" s="434"/>
      <c r="M142" s="434"/>
      <c r="N142" s="434"/>
      <c r="O142" s="434"/>
      <c r="P142" s="477"/>
      <c r="Q142" s="477"/>
      <c r="R142" s="321"/>
      <c r="S142" s="321"/>
      <c r="T142" s="434"/>
      <c r="U142" s="434"/>
      <c r="V142" s="434"/>
      <c r="W142" s="434"/>
      <c r="X142" s="434"/>
      <c r="Y142" s="434"/>
      <c r="Z142" s="477">
        <v>50</v>
      </c>
      <c r="AA142" s="480">
        <v>5</v>
      </c>
      <c r="AB142" s="333"/>
      <c r="AC142" s="622">
        <v>2</v>
      </c>
      <c r="AD142" s="441"/>
      <c r="AE142" s="441"/>
      <c r="AF142" s="436"/>
      <c r="AG142" s="436"/>
      <c r="AH142" s="436"/>
      <c r="AI142" s="436"/>
      <c r="AJ142" s="476"/>
      <c r="AK142" s="476"/>
      <c r="AL142" s="333"/>
      <c r="AM142" s="333"/>
      <c r="AN142" s="424"/>
      <c r="AO142" s="424"/>
      <c r="AP142" s="476"/>
      <c r="AQ142" s="476"/>
      <c r="AR142" s="333"/>
      <c r="AS142" s="333"/>
      <c r="AT142" s="496"/>
    </row>
    <row r="143" spans="1:46" hidden="1">
      <c r="A143" s="367" t="s">
        <v>492</v>
      </c>
      <c r="B143" s="343"/>
      <c r="C143" s="66"/>
      <c r="D143" s="66"/>
      <c r="E143" s="66"/>
      <c r="F143" s="477" t="s">
        <v>394</v>
      </c>
      <c r="G143" s="477" t="s">
        <v>394</v>
      </c>
      <c r="H143" s="321" t="s">
        <v>394</v>
      </c>
      <c r="I143" s="321" t="s">
        <v>394</v>
      </c>
      <c r="J143" s="434" t="s">
        <v>394</v>
      </c>
      <c r="K143" s="434" t="s">
        <v>394</v>
      </c>
      <c r="L143" s="434" t="s">
        <v>394</v>
      </c>
      <c r="M143" s="434" t="s">
        <v>394</v>
      </c>
      <c r="N143" s="434" t="s">
        <v>394</v>
      </c>
      <c r="O143" s="434" t="s">
        <v>394</v>
      </c>
      <c r="P143" s="477" t="s">
        <v>394</v>
      </c>
      <c r="Q143" s="477" t="s">
        <v>394</v>
      </c>
      <c r="R143" s="321" t="s">
        <v>394</v>
      </c>
      <c r="S143" s="321" t="s">
        <v>394</v>
      </c>
      <c r="T143" s="434" t="s">
        <v>394</v>
      </c>
      <c r="U143" s="434" t="s">
        <v>394</v>
      </c>
      <c r="V143" s="434" t="s">
        <v>394</v>
      </c>
      <c r="W143" s="434" t="s">
        <v>394</v>
      </c>
      <c r="X143" s="434" t="s">
        <v>394</v>
      </c>
      <c r="Y143" s="434" t="s">
        <v>394</v>
      </c>
      <c r="Z143" s="477" t="s">
        <v>394</v>
      </c>
      <c r="AA143" s="477" t="s">
        <v>394</v>
      </c>
      <c r="AB143" s="321" t="s">
        <v>394</v>
      </c>
      <c r="AC143" s="321" t="s">
        <v>394</v>
      </c>
      <c r="AD143" s="439"/>
      <c r="AE143" s="439"/>
      <c r="AF143" s="438"/>
      <c r="AG143" s="438"/>
      <c r="AH143" s="438"/>
      <c r="AI143" s="438"/>
      <c r="AJ143" s="476" t="s">
        <v>394</v>
      </c>
      <c r="AK143" s="476" t="s">
        <v>394</v>
      </c>
      <c r="AL143" s="333" t="s">
        <v>394</v>
      </c>
      <c r="AM143" s="333" t="s">
        <v>394</v>
      </c>
      <c r="AN143" s="424" t="s">
        <v>394</v>
      </c>
      <c r="AO143" s="424" t="s">
        <v>394</v>
      </c>
      <c r="AP143" s="476" t="s">
        <v>394</v>
      </c>
      <c r="AQ143" s="476" t="s">
        <v>394</v>
      </c>
      <c r="AR143" s="333" t="s">
        <v>394</v>
      </c>
      <c r="AS143" s="333" t="s">
        <v>394</v>
      </c>
      <c r="AT143" s="498"/>
    </row>
    <row r="144" spans="1:46" ht="48" hidden="1">
      <c r="A144" s="373" t="s">
        <v>629</v>
      </c>
      <c r="B144" s="343"/>
      <c r="C144" s="66"/>
      <c r="D144" s="66"/>
      <c r="E144" s="66"/>
      <c r="F144" s="477" t="s">
        <v>394</v>
      </c>
      <c r="G144" s="477" t="s">
        <v>394</v>
      </c>
      <c r="H144" s="321" t="s">
        <v>394</v>
      </c>
      <c r="I144" s="321" t="s">
        <v>394</v>
      </c>
      <c r="J144" s="434" t="s">
        <v>394</v>
      </c>
      <c r="K144" s="434" t="s">
        <v>394</v>
      </c>
      <c r="L144" s="434" t="s">
        <v>394</v>
      </c>
      <c r="M144" s="434" t="s">
        <v>394</v>
      </c>
      <c r="N144" s="434" t="s">
        <v>394</v>
      </c>
      <c r="O144" s="434" t="s">
        <v>394</v>
      </c>
      <c r="P144" s="477" t="s">
        <v>394</v>
      </c>
      <c r="Q144" s="477" t="s">
        <v>394</v>
      </c>
      <c r="R144" s="321" t="s">
        <v>394</v>
      </c>
      <c r="S144" s="321" t="s">
        <v>394</v>
      </c>
      <c r="T144" s="434" t="s">
        <v>394</v>
      </c>
      <c r="U144" s="434" t="s">
        <v>394</v>
      </c>
      <c r="V144" s="434" t="s">
        <v>394</v>
      </c>
      <c r="W144" s="434" t="s">
        <v>394</v>
      </c>
      <c r="X144" s="434" t="s">
        <v>394</v>
      </c>
      <c r="Y144" s="434" t="s">
        <v>394</v>
      </c>
      <c r="Z144" s="477" t="s">
        <v>394</v>
      </c>
      <c r="AA144" s="477" t="s">
        <v>394</v>
      </c>
      <c r="AB144" s="321" t="s">
        <v>394</v>
      </c>
      <c r="AC144" s="321" t="s">
        <v>394</v>
      </c>
      <c r="AD144" s="439"/>
      <c r="AE144" s="439"/>
      <c r="AF144" s="438"/>
      <c r="AG144" s="438"/>
      <c r="AH144" s="438"/>
      <c r="AI144" s="438"/>
      <c r="AJ144" s="477">
        <f>SUM(AJ145:AJ149)</f>
        <v>5</v>
      </c>
      <c r="AK144" s="481">
        <f t="shared" ref="AK144" si="195">IF(AJ144&lt;1,0,IF(AJ144&lt;2,1,IF(AJ144&lt;3,2,IF(AJ144&lt;4,3,IF(AJ144&lt;5,4,IF(AJ144=5,5))))))</f>
        <v>5</v>
      </c>
      <c r="AL144" s="321">
        <v>1</v>
      </c>
      <c r="AM144" s="627">
        <f t="shared" ref="AM144" si="196">IF(AL144&lt;1,0,IF(AL144&lt;2,1,IF(AL144&lt;3,2,IF(AL144&lt;4,3,IF(AL144&lt;5,4,IF(AL144=5,5))))))</f>
        <v>1</v>
      </c>
      <c r="AN144" s="424">
        <v>1</v>
      </c>
      <c r="AO144" s="439"/>
      <c r="AP144" s="476" t="s">
        <v>394</v>
      </c>
      <c r="AQ144" s="476" t="s">
        <v>394</v>
      </c>
      <c r="AR144" s="333" t="s">
        <v>394</v>
      </c>
      <c r="AS144" s="333" t="s">
        <v>394</v>
      </c>
      <c r="AT144" s="498"/>
    </row>
    <row r="145" spans="1:46" hidden="1">
      <c r="A145" s="373" t="s">
        <v>628</v>
      </c>
      <c r="B145" s="343"/>
      <c r="C145" s="66"/>
      <c r="D145" s="66"/>
      <c r="E145" s="66"/>
      <c r="F145" s="477" t="s">
        <v>394</v>
      </c>
      <c r="G145" s="477" t="s">
        <v>394</v>
      </c>
      <c r="H145" s="321" t="s">
        <v>394</v>
      </c>
      <c r="I145" s="321" t="s">
        <v>394</v>
      </c>
      <c r="J145" s="434" t="s">
        <v>394</v>
      </c>
      <c r="K145" s="434" t="s">
        <v>394</v>
      </c>
      <c r="L145" s="434" t="s">
        <v>394</v>
      </c>
      <c r="M145" s="434" t="s">
        <v>394</v>
      </c>
      <c r="N145" s="434" t="s">
        <v>394</v>
      </c>
      <c r="O145" s="434" t="s">
        <v>394</v>
      </c>
      <c r="P145" s="477" t="s">
        <v>394</v>
      </c>
      <c r="Q145" s="477" t="s">
        <v>394</v>
      </c>
      <c r="R145" s="321" t="s">
        <v>394</v>
      </c>
      <c r="S145" s="321" t="s">
        <v>394</v>
      </c>
      <c r="T145" s="434" t="s">
        <v>394</v>
      </c>
      <c r="U145" s="434" t="s">
        <v>394</v>
      </c>
      <c r="V145" s="434" t="s">
        <v>394</v>
      </c>
      <c r="W145" s="434" t="s">
        <v>394</v>
      </c>
      <c r="X145" s="434" t="s">
        <v>394</v>
      </c>
      <c r="Y145" s="434" t="s">
        <v>394</v>
      </c>
      <c r="Z145" s="477" t="s">
        <v>394</v>
      </c>
      <c r="AA145" s="477" t="s">
        <v>394</v>
      </c>
      <c r="AB145" s="321" t="s">
        <v>394</v>
      </c>
      <c r="AC145" s="321" t="s">
        <v>394</v>
      </c>
      <c r="AD145" s="439"/>
      <c r="AE145" s="439"/>
      <c r="AF145" s="438"/>
      <c r="AG145" s="438"/>
      <c r="AH145" s="438"/>
      <c r="AI145" s="438"/>
      <c r="AJ145" s="476">
        <v>1</v>
      </c>
      <c r="AK145" s="632"/>
      <c r="AL145" s="333">
        <v>1</v>
      </c>
      <c r="AM145" s="626"/>
      <c r="AN145" s="424">
        <v>1</v>
      </c>
      <c r="AO145" s="439"/>
      <c r="AP145" s="476" t="s">
        <v>394</v>
      </c>
      <c r="AQ145" s="476" t="s">
        <v>394</v>
      </c>
      <c r="AR145" s="333" t="s">
        <v>394</v>
      </c>
      <c r="AS145" s="333" t="s">
        <v>394</v>
      </c>
      <c r="AT145" s="498"/>
    </row>
    <row r="146" spans="1:46" hidden="1">
      <c r="A146" s="373" t="s">
        <v>630</v>
      </c>
      <c r="B146" s="343"/>
      <c r="C146" s="66"/>
      <c r="D146" s="66"/>
      <c r="E146" s="66"/>
      <c r="F146" s="477" t="s">
        <v>394</v>
      </c>
      <c r="G146" s="477" t="s">
        <v>394</v>
      </c>
      <c r="H146" s="321" t="s">
        <v>394</v>
      </c>
      <c r="I146" s="321" t="s">
        <v>394</v>
      </c>
      <c r="J146" s="434" t="s">
        <v>394</v>
      </c>
      <c r="K146" s="434" t="s">
        <v>394</v>
      </c>
      <c r="L146" s="434" t="s">
        <v>394</v>
      </c>
      <c r="M146" s="434" t="s">
        <v>394</v>
      </c>
      <c r="N146" s="434" t="s">
        <v>394</v>
      </c>
      <c r="O146" s="434" t="s">
        <v>394</v>
      </c>
      <c r="P146" s="477" t="s">
        <v>394</v>
      </c>
      <c r="Q146" s="477" t="s">
        <v>394</v>
      </c>
      <c r="R146" s="321" t="s">
        <v>394</v>
      </c>
      <c r="S146" s="321" t="s">
        <v>394</v>
      </c>
      <c r="T146" s="434" t="s">
        <v>394</v>
      </c>
      <c r="U146" s="434" t="s">
        <v>394</v>
      </c>
      <c r="V146" s="434" t="s">
        <v>394</v>
      </c>
      <c r="W146" s="434" t="s">
        <v>394</v>
      </c>
      <c r="X146" s="434" t="s">
        <v>394</v>
      </c>
      <c r="Y146" s="434" t="s">
        <v>394</v>
      </c>
      <c r="Z146" s="477" t="s">
        <v>394</v>
      </c>
      <c r="AA146" s="477" t="s">
        <v>394</v>
      </c>
      <c r="AB146" s="321" t="s">
        <v>394</v>
      </c>
      <c r="AC146" s="321" t="s">
        <v>394</v>
      </c>
      <c r="AD146" s="439"/>
      <c r="AE146" s="439"/>
      <c r="AF146" s="438"/>
      <c r="AG146" s="438"/>
      <c r="AH146" s="438"/>
      <c r="AI146" s="438"/>
      <c r="AJ146" s="476">
        <v>1</v>
      </c>
      <c r="AK146" s="632"/>
      <c r="AL146" s="333"/>
      <c r="AM146" s="626"/>
      <c r="AN146" s="424">
        <v>1</v>
      </c>
      <c r="AO146" s="439"/>
      <c r="AP146" s="476" t="s">
        <v>394</v>
      </c>
      <c r="AQ146" s="476" t="s">
        <v>394</v>
      </c>
      <c r="AR146" s="333" t="s">
        <v>394</v>
      </c>
      <c r="AS146" s="333" t="s">
        <v>394</v>
      </c>
      <c r="AT146" s="498"/>
    </row>
    <row r="147" spans="1:46" ht="48" hidden="1">
      <c r="A147" s="373" t="s">
        <v>631</v>
      </c>
      <c r="B147" s="343"/>
      <c r="C147" s="66"/>
      <c r="D147" s="66"/>
      <c r="E147" s="66"/>
      <c r="F147" s="477" t="s">
        <v>394</v>
      </c>
      <c r="G147" s="477" t="s">
        <v>394</v>
      </c>
      <c r="H147" s="321" t="s">
        <v>394</v>
      </c>
      <c r="I147" s="321" t="s">
        <v>394</v>
      </c>
      <c r="J147" s="434" t="s">
        <v>394</v>
      </c>
      <c r="K147" s="434" t="s">
        <v>394</v>
      </c>
      <c r="L147" s="434" t="s">
        <v>394</v>
      </c>
      <c r="M147" s="434" t="s">
        <v>394</v>
      </c>
      <c r="N147" s="434" t="s">
        <v>394</v>
      </c>
      <c r="O147" s="434" t="s">
        <v>394</v>
      </c>
      <c r="P147" s="477" t="s">
        <v>394</v>
      </c>
      <c r="Q147" s="477" t="s">
        <v>394</v>
      </c>
      <c r="R147" s="321" t="s">
        <v>394</v>
      </c>
      <c r="S147" s="321" t="s">
        <v>394</v>
      </c>
      <c r="T147" s="434" t="s">
        <v>394</v>
      </c>
      <c r="U147" s="434" t="s">
        <v>394</v>
      </c>
      <c r="V147" s="434" t="s">
        <v>394</v>
      </c>
      <c r="W147" s="434" t="s">
        <v>394</v>
      </c>
      <c r="X147" s="434" t="s">
        <v>394</v>
      </c>
      <c r="Y147" s="434" t="s">
        <v>394</v>
      </c>
      <c r="Z147" s="477" t="s">
        <v>394</v>
      </c>
      <c r="AA147" s="477" t="s">
        <v>394</v>
      </c>
      <c r="AB147" s="321" t="s">
        <v>394</v>
      </c>
      <c r="AC147" s="321" t="s">
        <v>394</v>
      </c>
      <c r="AD147" s="439"/>
      <c r="AE147" s="439"/>
      <c r="AF147" s="438"/>
      <c r="AG147" s="438"/>
      <c r="AH147" s="438"/>
      <c r="AI147" s="438"/>
      <c r="AJ147" s="476">
        <v>1</v>
      </c>
      <c r="AK147" s="632"/>
      <c r="AL147" s="333"/>
      <c r="AM147" s="626"/>
      <c r="AN147" s="424">
        <v>1</v>
      </c>
      <c r="AO147" s="439"/>
      <c r="AP147" s="476" t="s">
        <v>394</v>
      </c>
      <c r="AQ147" s="476" t="s">
        <v>394</v>
      </c>
      <c r="AR147" s="333" t="s">
        <v>394</v>
      </c>
      <c r="AS147" s="333" t="s">
        <v>394</v>
      </c>
      <c r="AT147" s="498"/>
    </row>
    <row r="148" spans="1:46" ht="48" hidden="1">
      <c r="A148" s="373" t="s">
        <v>632</v>
      </c>
      <c r="B148" s="343"/>
      <c r="C148" s="66"/>
      <c r="D148" s="66"/>
      <c r="E148" s="66"/>
      <c r="F148" s="477" t="s">
        <v>394</v>
      </c>
      <c r="G148" s="477" t="s">
        <v>394</v>
      </c>
      <c r="H148" s="321" t="s">
        <v>394</v>
      </c>
      <c r="I148" s="321" t="s">
        <v>394</v>
      </c>
      <c r="J148" s="434" t="s">
        <v>394</v>
      </c>
      <c r="K148" s="434" t="s">
        <v>394</v>
      </c>
      <c r="L148" s="434" t="s">
        <v>394</v>
      </c>
      <c r="M148" s="434" t="s">
        <v>394</v>
      </c>
      <c r="N148" s="434" t="s">
        <v>394</v>
      </c>
      <c r="O148" s="434" t="s">
        <v>394</v>
      </c>
      <c r="P148" s="477" t="s">
        <v>394</v>
      </c>
      <c r="Q148" s="477" t="s">
        <v>394</v>
      </c>
      <c r="R148" s="321" t="s">
        <v>394</v>
      </c>
      <c r="S148" s="321" t="s">
        <v>394</v>
      </c>
      <c r="T148" s="439"/>
      <c r="U148" s="439"/>
      <c r="V148" s="438"/>
      <c r="W148" s="438"/>
      <c r="X148" s="438"/>
      <c r="Y148" s="438"/>
      <c r="Z148" s="477" t="s">
        <v>394</v>
      </c>
      <c r="AA148" s="477" t="s">
        <v>394</v>
      </c>
      <c r="AB148" s="321" t="s">
        <v>394</v>
      </c>
      <c r="AC148" s="321" t="s">
        <v>394</v>
      </c>
      <c r="AD148" s="439"/>
      <c r="AE148" s="439"/>
      <c r="AF148" s="438"/>
      <c r="AG148" s="438"/>
      <c r="AH148" s="438"/>
      <c r="AI148" s="438"/>
      <c r="AJ148" s="477">
        <v>1</v>
      </c>
      <c r="AK148" s="481"/>
      <c r="AL148" s="321"/>
      <c r="AM148" s="627"/>
      <c r="AN148" s="424"/>
      <c r="AO148" s="439"/>
      <c r="AP148" s="476" t="s">
        <v>394</v>
      </c>
      <c r="AQ148" s="476" t="s">
        <v>394</v>
      </c>
      <c r="AR148" s="333" t="s">
        <v>394</v>
      </c>
      <c r="AS148" s="333" t="s">
        <v>394</v>
      </c>
      <c r="AT148" s="498"/>
    </row>
    <row r="149" spans="1:46" ht="48" hidden="1">
      <c r="A149" s="373" t="s">
        <v>633</v>
      </c>
      <c r="B149" s="343"/>
      <c r="C149" s="66"/>
      <c r="D149" s="66"/>
      <c r="E149" s="66"/>
      <c r="F149" s="477" t="s">
        <v>394</v>
      </c>
      <c r="G149" s="477" t="s">
        <v>394</v>
      </c>
      <c r="H149" s="321" t="s">
        <v>394</v>
      </c>
      <c r="I149" s="321" t="s">
        <v>394</v>
      </c>
      <c r="J149" s="434" t="s">
        <v>394</v>
      </c>
      <c r="K149" s="434" t="s">
        <v>394</v>
      </c>
      <c r="L149" s="434" t="s">
        <v>394</v>
      </c>
      <c r="M149" s="434" t="s">
        <v>394</v>
      </c>
      <c r="N149" s="434" t="s">
        <v>394</v>
      </c>
      <c r="O149" s="434" t="s">
        <v>394</v>
      </c>
      <c r="P149" s="477" t="s">
        <v>394</v>
      </c>
      <c r="Q149" s="477" t="s">
        <v>394</v>
      </c>
      <c r="R149" s="321" t="s">
        <v>394</v>
      </c>
      <c r="S149" s="321" t="s">
        <v>394</v>
      </c>
      <c r="T149" s="439"/>
      <c r="U149" s="439"/>
      <c r="V149" s="438"/>
      <c r="W149" s="438"/>
      <c r="X149" s="438"/>
      <c r="Y149" s="438"/>
      <c r="Z149" s="477" t="s">
        <v>394</v>
      </c>
      <c r="AA149" s="477" t="s">
        <v>394</v>
      </c>
      <c r="AB149" s="321" t="s">
        <v>394</v>
      </c>
      <c r="AC149" s="321" t="s">
        <v>394</v>
      </c>
      <c r="AD149" s="439"/>
      <c r="AE149" s="439"/>
      <c r="AF149" s="438"/>
      <c r="AG149" s="438"/>
      <c r="AH149" s="438"/>
      <c r="AI149" s="438"/>
      <c r="AJ149" s="476">
        <v>1</v>
      </c>
      <c r="AK149" s="632"/>
      <c r="AL149" s="333"/>
      <c r="AM149" s="626"/>
      <c r="AN149" s="424"/>
      <c r="AO149" s="439"/>
      <c r="AP149" s="476" t="s">
        <v>394</v>
      </c>
      <c r="AQ149" s="476" t="s">
        <v>394</v>
      </c>
      <c r="AR149" s="333" t="s">
        <v>394</v>
      </c>
      <c r="AS149" s="333" t="s">
        <v>394</v>
      </c>
      <c r="AT149" s="498"/>
    </row>
    <row r="150" spans="1:46" s="346" customFormat="1" ht="48" hidden="1">
      <c r="A150" s="408" t="s">
        <v>605</v>
      </c>
      <c r="B150" s="341"/>
      <c r="C150" s="318"/>
      <c r="D150" s="318"/>
      <c r="E150" s="318"/>
      <c r="F150" s="477" t="s">
        <v>394</v>
      </c>
      <c r="G150" s="477" t="s">
        <v>394</v>
      </c>
      <c r="H150" s="321" t="s">
        <v>394</v>
      </c>
      <c r="I150" s="321" t="s">
        <v>394</v>
      </c>
      <c r="J150" s="434" t="s">
        <v>394</v>
      </c>
      <c r="K150" s="434" t="s">
        <v>394</v>
      </c>
      <c r="L150" s="434" t="s">
        <v>394</v>
      </c>
      <c r="M150" s="434" t="s">
        <v>394</v>
      </c>
      <c r="N150" s="434" t="s">
        <v>394</v>
      </c>
      <c r="O150" s="434" t="s">
        <v>394</v>
      </c>
      <c r="P150" s="477" t="s">
        <v>394</v>
      </c>
      <c r="Q150" s="477" t="s">
        <v>394</v>
      </c>
      <c r="R150" s="321" t="s">
        <v>394</v>
      </c>
      <c r="S150" s="321" t="s">
        <v>394</v>
      </c>
      <c r="T150" s="441"/>
      <c r="U150" s="441"/>
      <c r="V150" s="436"/>
      <c r="W150" s="436"/>
      <c r="X150" s="436"/>
      <c r="Y150" s="436"/>
      <c r="Z150" s="477" t="s">
        <v>394</v>
      </c>
      <c r="AA150" s="477" t="s">
        <v>394</v>
      </c>
      <c r="AB150" s="321" t="s">
        <v>394</v>
      </c>
      <c r="AC150" s="321" t="s">
        <v>394</v>
      </c>
      <c r="AD150" s="441"/>
      <c r="AE150" s="441"/>
      <c r="AF150" s="436"/>
      <c r="AG150" s="436"/>
      <c r="AH150" s="436"/>
      <c r="AI150" s="436"/>
      <c r="AJ150" s="477">
        <f>SUM(AJ151:AJ155)</f>
        <v>5</v>
      </c>
      <c r="AK150" s="481">
        <f>IF(AJ150&lt;1,0,IF(AJ150&lt;2,1,IF(AJ150&lt;3,2,IF(AJ150&lt;4,3,IF(AJ150&lt;5,4,IF(AJ150=5,5))))))</f>
        <v>5</v>
      </c>
      <c r="AL150" s="321">
        <v>1</v>
      </c>
      <c r="AM150" s="627">
        <f>IF(AL150&lt;1,0,IF(AL150&lt;2,1,IF(AL150&lt;3,2,IF(AL150&lt;4,3,IF(AL150&lt;5,4,IF(AL150=5,5))))))</f>
        <v>1</v>
      </c>
      <c r="AN150" s="434">
        <f>COUNTIF(AN151:AN155,"5")</f>
        <v>0</v>
      </c>
      <c r="AO150" s="440">
        <f>IF(AN150&lt;1,0,IF(AN150&lt;2,1,IF(AN150&lt;3,2,IF(AN150&lt;4,3,IF(AN150&lt;5,4,IF(AN150=5,5))))))</f>
        <v>0</v>
      </c>
      <c r="AP150" s="476" t="s">
        <v>394</v>
      </c>
      <c r="AQ150" s="476" t="s">
        <v>394</v>
      </c>
      <c r="AR150" s="333" t="s">
        <v>394</v>
      </c>
      <c r="AS150" s="333" t="s">
        <v>394</v>
      </c>
      <c r="AT150" s="496"/>
    </row>
    <row r="151" spans="1:46" hidden="1">
      <c r="A151" s="66" t="s">
        <v>615</v>
      </c>
      <c r="B151" s="343"/>
      <c r="C151" s="66"/>
      <c r="D151" s="66"/>
      <c r="E151" s="66"/>
      <c r="F151" s="477" t="s">
        <v>394</v>
      </c>
      <c r="G151" s="477" t="s">
        <v>394</v>
      </c>
      <c r="H151" s="321" t="s">
        <v>394</v>
      </c>
      <c r="I151" s="321" t="s">
        <v>394</v>
      </c>
      <c r="J151" s="434" t="s">
        <v>394</v>
      </c>
      <c r="K151" s="434" t="s">
        <v>394</v>
      </c>
      <c r="L151" s="434" t="s">
        <v>394</v>
      </c>
      <c r="M151" s="434" t="s">
        <v>394</v>
      </c>
      <c r="N151" s="434" t="s">
        <v>394</v>
      </c>
      <c r="O151" s="434" t="s">
        <v>394</v>
      </c>
      <c r="P151" s="477" t="s">
        <v>394</v>
      </c>
      <c r="Q151" s="477" t="s">
        <v>394</v>
      </c>
      <c r="R151" s="321" t="s">
        <v>394</v>
      </c>
      <c r="S151" s="321" t="s">
        <v>394</v>
      </c>
      <c r="T151" s="439"/>
      <c r="U151" s="439"/>
      <c r="V151" s="438"/>
      <c r="W151" s="438"/>
      <c r="X151" s="438"/>
      <c r="Y151" s="438"/>
      <c r="Z151" s="477" t="s">
        <v>394</v>
      </c>
      <c r="AA151" s="477" t="s">
        <v>394</v>
      </c>
      <c r="AB151" s="321" t="s">
        <v>394</v>
      </c>
      <c r="AC151" s="321" t="s">
        <v>394</v>
      </c>
      <c r="AD151" s="439"/>
      <c r="AE151" s="439"/>
      <c r="AF151" s="438"/>
      <c r="AG151" s="438"/>
      <c r="AH151" s="438"/>
      <c r="AI151" s="438"/>
      <c r="AJ151" s="477">
        <v>1</v>
      </c>
      <c r="AK151" s="481"/>
      <c r="AL151" s="321">
        <v>1</v>
      </c>
      <c r="AM151" s="322"/>
      <c r="AN151" s="434">
        <f>SUM(AN152:AN155)</f>
        <v>4</v>
      </c>
      <c r="AO151" s="441"/>
      <c r="AP151" s="476" t="s">
        <v>394</v>
      </c>
      <c r="AQ151" s="476" t="s">
        <v>394</v>
      </c>
      <c r="AR151" s="333" t="s">
        <v>394</v>
      </c>
      <c r="AS151" s="333" t="s">
        <v>394</v>
      </c>
      <c r="AT151" s="498"/>
    </row>
    <row r="152" spans="1:46" ht="48" hidden="1">
      <c r="A152" s="66" t="s">
        <v>616</v>
      </c>
      <c r="B152" s="343"/>
      <c r="C152" s="66"/>
      <c r="D152" s="66"/>
      <c r="E152" s="66"/>
      <c r="F152" s="477" t="s">
        <v>394</v>
      </c>
      <c r="G152" s="477" t="s">
        <v>394</v>
      </c>
      <c r="H152" s="321" t="s">
        <v>394</v>
      </c>
      <c r="I152" s="321" t="s">
        <v>394</v>
      </c>
      <c r="J152" s="434" t="s">
        <v>394</v>
      </c>
      <c r="K152" s="434" t="s">
        <v>394</v>
      </c>
      <c r="L152" s="434" t="s">
        <v>394</v>
      </c>
      <c r="M152" s="434" t="s">
        <v>394</v>
      </c>
      <c r="N152" s="434" t="s">
        <v>394</v>
      </c>
      <c r="O152" s="434" t="s">
        <v>394</v>
      </c>
      <c r="P152" s="477" t="s">
        <v>394</v>
      </c>
      <c r="Q152" s="477" t="s">
        <v>394</v>
      </c>
      <c r="R152" s="321" t="s">
        <v>394</v>
      </c>
      <c r="S152" s="321" t="s">
        <v>394</v>
      </c>
      <c r="T152" s="439"/>
      <c r="U152" s="439"/>
      <c r="V152" s="438"/>
      <c r="W152" s="438"/>
      <c r="X152" s="438"/>
      <c r="Y152" s="438"/>
      <c r="Z152" s="477" t="s">
        <v>394</v>
      </c>
      <c r="AA152" s="477" t="s">
        <v>394</v>
      </c>
      <c r="AB152" s="321" t="s">
        <v>394</v>
      </c>
      <c r="AC152" s="321" t="s">
        <v>394</v>
      </c>
      <c r="AD152" s="439"/>
      <c r="AE152" s="439"/>
      <c r="AF152" s="438"/>
      <c r="AG152" s="438"/>
      <c r="AH152" s="438"/>
      <c r="AI152" s="438"/>
      <c r="AJ152" s="476">
        <v>1</v>
      </c>
      <c r="AK152" s="632"/>
      <c r="AL152" s="333"/>
      <c r="AM152" s="344"/>
      <c r="AN152" s="424">
        <v>1</v>
      </c>
      <c r="AO152" s="439"/>
      <c r="AP152" s="476" t="s">
        <v>394</v>
      </c>
      <c r="AQ152" s="476" t="s">
        <v>394</v>
      </c>
      <c r="AR152" s="333" t="s">
        <v>394</v>
      </c>
      <c r="AS152" s="333" t="s">
        <v>394</v>
      </c>
      <c r="AT152" s="498"/>
    </row>
    <row r="153" spans="1:46" hidden="1">
      <c r="A153" s="66" t="s">
        <v>617</v>
      </c>
      <c r="B153" s="343"/>
      <c r="C153" s="66"/>
      <c r="D153" s="66"/>
      <c r="E153" s="66"/>
      <c r="F153" s="477" t="s">
        <v>394</v>
      </c>
      <c r="G153" s="477" t="s">
        <v>394</v>
      </c>
      <c r="H153" s="321" t="s">
        <v>394</v>
      </c>
      <c r="I153" s="321" t="s">
        <v>394</v>
      </c>
      <c r="J153" s="434" t="s">
        <v>394</v>
      </c>
      <c r="K153" s="434" t="s">
        <v>394</v>
      </c>
      <c r="L153" s="434" t="s">
        <v>394</v>
      </c>
      <c r="M153" s="434" t="s">
        <v>394</v>
      </c>
      <c r="N153" s="434" t="s">
        <v>394</v>
      </c>
      <c r="O153" s="434" t="s">
        <v>394</v>
      </c>
      <c r="P153" s="477" t="s">
        <v>394</v>
      </c>
      <c r="Q153" s="477" t="s">
        <v>394</v>
      </c>
      <c r="R153" s="321" t="s">
        <v>394</v>
      </c>
      <c r="S153" s="321" t="s">
        <v>394</v>
      </c>
      <c r="T153" s="439"/>
      <c r="U153" s="439"/>
      <c r="V153" s="438"/>
      <c r="W153" s="438"/>
      <c r="X153" s="438"/>
      <c r="Y153" s="438"/>
      <c r="Z153" s="477" t="s">
        <v>394</v>
      </c>
      <c r="AA153" s="477" t="s">
        <v>394</v>
      </c>
      <c r="AB153" s="321" t="s">
        <v>394</v>
      </c>
      <c r="AC153" s="321" t="s">
        <v>394</v>
      </c>
      <c r="AD153" s="439"/>
      <c r="AE153" s="439"/>
      <c r="AF153" s="438"/>
      <c r="AG153" s="438"/>
      <c r="AH153" s="438"/>
      <c r="AI153" s="438"/>
      <c r="AJ153" s="476">
        <v>1</v>
      </c>
      <c r="AK153" s="632"/>
      <c r="AL153" s="333"/>
      <c r="AM153" s="344"/>
      <c r="AN153" s="424">
        <v>1</v>
      </c>
      <c r="AO153" s="439"/>
      <c r="AP153" s="476" t="s">
        <v>394</v>
      </c>
      <c r="AQ153" s="476" t="s">
        <v>394</v>
      </c>
      <c r="AR153" s="333" t="s">
        <v>394</v>
      </c>
      <c r="AS153" s="333" t="s">
        <v>394</v>
      </c>
      <c r="AT153" s="498"/>
    </row>
    <row r="154" spans="1:46" hidden="1">
      <c r="A154" s="66" t="s">
        <v>618</v>
      </c>
      <c r="B154" s="343"/>
      <c r="C154" s="66"/>
      <c r="D154" s="66"/>
      <c r="E154" s="66"/>
      <c r="F154" s="477" t="s">
        <v>394</v>
      </c>
      <c r="G154" s="477" t="s">
        <v>394</v>
      </c>
      <c r="H154" s="321" t="s">
        <v>394</v>
      </c>
      <c r="I154" s="321" t="s">
        <v>394</v>
      </c>
      <c r="J154" s="434" t="s">
        <v>394</v>
      </c>
      <c r="K154" s="434" t="s">
        <v>394</v>
      </c>
      <c r="L154" s="434" t="s">
        <v>394</v>
      </c>
      <c r="M154" s="434" t="s">
        <v>394</v>
      </c>
      <c r="N154" s="434" t="s">
        <v>394</v>
      </c>
      <c r="O154" s="434" t="s">
        <v>394</v>
      </c>
      <c r="P154" s="477" t="s">
        <v>394</v>
      </c>
      <c r="Q154" s="477" t="s">
        <v>394</v>
      </c>
      <c r="R154" s="321" t="s">
        <v>394</v>
      </c>
      <c r="S154" s="321" t="s">
        <v>394</v>
      </c>
      <c r="T154" s="439"/>
      <c r="U154" s="439"/>
      <c r="V154" s="438"/>
      <c r="W154" s="438"/>
      <c r="X154" s="438"/>
      <c r="Y154" s="438"/>
      <c r="Z154" s="477" t="s">
        <v>394</v>
      </c>
      <c r="AA154" s="477" t="s">
        <v>394</v>
      </c>
      <c r="AB154" s="321" t="s">
        <v>394</v>
      </c>
      <c r="AC154" s="321" t="s">
        <v>394</v>
      </c>
      <c r="AD154" s="439"/>
      <c r="AE154" s="439"/>
      <c r="AF154" s="438"/>
      <c r="AG154" s="438"/>
      <c r="AH154" s="438"/>
      <c r="AI154" s="438"/>
      <c r="AJ154" s="476">
        <v>1</v>
      </c>
      <c r="AK154" s="632"/>
      <c r="AL154" s="333"/>
      <c r="AM154" s="344"/>
      <c r="AN154" s="424">
        <v>1</v>
      </c>
      <c r="AO154" s="439"/>
      <c r="AP154" s="476" t="s">
        <v>394</v>
      </c>
      <c r="AQ154" s="476" t="s">
        <v>394</v>
      </c>
      <c r="AR154" s="333" t="s">
        <v>394</v>
      </c>
      <c r="AS154" s="333" t="s">
        <v>394</v>
      </c>
      <c r="AT154" s="498"/>
    </row>
    <row r="155" spans="1:46" hidden="1">
      <c r="A155" s="66" t="s">
        <v>619</v>
      </c>
      <c r="B155" s="343"/>
      <c r="C155" s="66"/>
      <c r="D155" s="66"/>
      <c r="E155" s="66"/>
      <c r="F155" s="477" t="s">
        <v>394</v>
      </c>
      <c r="G155" s="477" t="s">
        <v>394</v>
      </c>
      <c r="H155" s="321" t="s">
        <v>394</v>
      </c>
      <c r="I155" s="321" t="s">
        <v>394</v>
      </c>
      <c r="J155" s="434" t="s">
        <v>394</v>
      </c>
      <c r="K155" s="434" t="s">
        <v>394</v>
      </c>
      <c r="L155" s="434" t="s">
        <v>394</v>
      </c>
      <c r="M155" s="434" t="s">
        <v>394</v>
      </c>
      <c r="N155" s="434" t="s">
        <v>394</v>
      </c>
      <c r="O155" s="434" t="s">
        <v>394</v>
      </c>
      <c r="P155" s="477" t="s">
        <v>394</v>
      </c>
      <c r="Q155" s="477" t="s">
        <v>394</v>
      </c>
      <c r="R155" s="321" t="s">
        <v>394</v>
      </c>
      <c r="S155" s="321" t="s">
        <v>394</v>
      </c>
      <c r="T155" s="439"/>
      <c r="U155" s="439"/>
      <c r="V155" s="438"/>
      <c r="W155" s="438"/>
      <c r="X155" s="438"/>
      <c r="Y155" s="438"/>
      <c r="Z155" s="477" t="s">
        <v>394</v>
      </c>
      <c r="AA155" s="477" t="s">
        <v>394</v>
      </c>
      <c r="AB155" s="321" t="s">
        <v>394</v>
      </c>
      <c r="AC155" s="321" t="s">
        <v>394</v>
      </c>
      <c r="AD155" s="439"/>
      <c r="AE155" s="439"/>
      <c r="AF155" s="438"/>
      <c r="AG155" s="438"/>
      <c r="AH155" s="438"/>
      <c r="AI155" s="438"/>
      <c r="AJ155" s="477">
        <v>1</v>
      </c>
      <c r="AK155" s="477"/>
      <c r="AL155" s="321" t="s">
        <v>394</v>
      </c>
      <c r="AM155" s="321" t="s">
        <v>394</v>
      </c>
      <c r="AN155" s="424">
        <v>1</v>
      </c>
      <c r="AO155" s="439"/>
      <c r="AP155" s="476" t="s">
        <v>394</v>
      </c>
      <c r="AQ155" s="476" t="s">
        <v>394</v>
      </c>
      <c r="AR155" s="333" t="s">
        <v>394</v>
      </c>
      <c r="AS155" s="333" t="s">
        <v>394</v>
      </c>
      <c r="AT155" s="498"/>
    </row>
    <row r="156" spans="1:46" hidden="1">
      <c r="A156" s="367" t="s">
        <v>492</v>
      </c>
      <c r="B156" s="343"/>
      <c r="C156" s="66"/>
      <c r="D156" s="66"/>
      <c r="E156" s="66"/>
      <c r="F156" s="477"/>
      <c r="G156" s="477"/>
      <c r="H156" s="321"/>
      <c r="I156" s="321"/>
      <c r="J156" s="434"/>
      <c r="K156" s="434"/>
      <c r="L156" s="434"/>
      <c r="M156" s="434"/>
      <c r="N156" s="434"/>
      <c r="O156" s="434"/>
      <c r="P156" s="477"/>
      <c r="Q156" s="477"/>
      <c r="R156" s="321"/>
      <c r="S156" s="321"/>
      <c r="T156" s="439"/>
      <c r="U156" s="439"/>
      <c r="V156" s="438"/>
      <c r="W156" s="438"/>
      <c r="X156" s="438"/>
      <c r="Y156" s="438"/>
      <c r="Z156" s="477"/>
      <c r="AA156" s="477"/>
      <c r="AB156" s="321"/>
      <c r="AC156" s="321"/>
      <c r="AD156" s="439"/>
      <c r="AE156" s="439"/>
      <c r="AF156" s="438"/>
      <c r="AG156" s="438"/>
      <c r="AH156" s="438"/>
      <c r="AI156" s="438"/>
      <c r="AJ156" s="476"/>
      <c r="AK156" s="632"/>
      <c r="AL156" s="333"/>
      <c r="AM156" s="344"/>
      <c r="AN156" s="424"/>
      <c r="AO156" s="439"/>
      <c r="AP156" s="497"/>
      <c r="AQ156" s="497"/>
      <c r="AR156" s="498"/>
      <c r="AS156" s="498"/>
      <c r="AT156" s="498"/>
    </row>
    <row r="157" spans="1:46" ht="48" hidden="1">
      <c r="A157" s="66" t="s">
        <v>635</v>
      </c>
      <c r="B157" s="343"/>
      <c r="C157" s="66"/>
      <c r="D157" s="66"/>
      <c r="E157" s="66"/>
      <c r="F157" s="477"/>
      <c r="G157" s="477"/>
      <c r="H157" s="321" t="s">
        <v>394</v>
      </c>
      <c r="I157" s="321" t="s">
        <v>394</v>
      </c>
      <c r="J157" s="434" t="s">
        <v>394</v>
      </c>
      <c r="K157" s="434" t="s">
        <v>394</v>
      </c>
      <c r="L157" s="434" t="s">
        <v>394</v>
      </c>
      <c r="M157" s="434" t="s">
        <v>394</v>
      </c>
      <c r="N157" s="434" t="s">
        <v>394</v>
      </c>
      <c r="O157" s="434" t="s">
        <v>394</v>
      </c>
      <c r="P157" s="477" t="s">
        <v>394</v>
      </c>
      <c r="Q157" s="477" t="s">
        <v>394</v>
      </c>
      <c r="R157" s="321" t="s">
        <v>394</v>
      </c>
      <c r="S157" s="321" t="s">
        <v>394</v>
      </c>
      <c r="T157" s="439"/>
      <c r="U157" s="439"/>
      <c r="V157" s="438"/>
      <c r="W157" s="438"/>
      <c r="X157" s="438"/>
      <c r="Y157" s="438"/>
      <c r="Z157" s="477" t="s">
        <v>394</v>
      </c>
      <c r="AA157" s="477" t="s">
        <v>394</v>
      </c>
      <c r="AB157" s="321" t="s">
        <v>394</v>
      </c>
      <c r="AC157" s="321" t="s">
        <v>394</v>
      </c>
      <c r="AD157" s="439"/>
      <c r="AE157" s="439"/>
      <c r="AF157" s="438"/>
      <c r="AG157" s="438"/>
      <c r="AH157" s="438"/>
      <c r="AI157" s="438"/>
      <c r="AJ157" s="477" t="s">
        <v>394</v>
      </c>
      <c r="AK157" s="477" t="s">
        <v>394</v>
      </c>
      <c r="AL157" s="321" t="s">
        <v>394</v>
      </c>
      <c r="AM157" s="321" t="s">
        <v>394</v>
      </c>
      <c r="AN157" s="424"/>
      <c r="AO157" s="439"/>
      <c r="AP157" s="477">
        <f>SUM(AP158:AP162)</f>
        <v>5</v>
      </c>
      <c r="AQ157" s="481">
        <f>IF(AP157&lt;1,0,IF(AP157&lt;2,1,IF(AP157&lt;3,2,IF(AP157&lt;4,3,IF(AP157&lt;5,4,IF(AP157=5,5))))))</f>
        <v>5</v>
      </c>
      <c r="AR157" s="321">
        <f>SUM(AR158:AR162)</f>
        <v>0</v>
      </c>
      <c r="AS157" s="627">
        <f>IF(AR157&lt;1,0,IF(AR157&lt;2,1,IF(AR157&lt;3,2,IF(AR157&lt;4,3,IF(AR157&lt;5,4,IF(AR157=5,5))))))</f>
        <v>0</v>
      </c>
      <c r="AT157" s="498"/>
    </row>
    <row r="158" spans="1:46" ht="72" hidden="1">
      <c r="A158" s="373" t="s">
        <v>640</v>
      </c>
      <c r="B158" s="343"/>
      <c r="C158" s="66"/>
      <c r="D158" s="66"/>
      <c r="E158" s="66"/>
      <c r="F158" s="477"/>
      <c r="G158" s="477"/>
      <c r="H158" s="321" t="s">
        <v>394</v>
      </c>
      <c r="I158" s="321" t="s">
        <v>394</v>
      </c>
      <c r="J158" s="434" t="s">
        <v>394</v>
      </c>
      <c r="K158" s="434" t="s">
        <v>394</v>
      </c>
      <c r="L158" s="434" t="s">
        <v>394</v>
      </c>
      <c r="M158" s="434" t="s">
        <v>394</v>
      </c>
      <c r="N158" s="434" t="s">
        <v>394</v>
      </c>
      <c r="O158" s="434" t="s">
        <v>394</v>
      </c>
      <c r="P158" s="477" t="s">
        <v>394</v>
      </c>
      <c r="Q158" s="477" t="s">
        <v>394</v>
      </c>
      <c r="R158" s="321" t="s">
        <v>394</v>
      </c>
      <c r="S158" s="321" t="s">
        <v>394</v>
      </c>
      <c r="T158" s="439"/>
      <c r="U158" s="439"/>
      <c r="V158" s="438"/>
      <c r="W158" s="438"/>
      <c r="X158" s="438"/>
      <c r="Y158" s="438"/>
      <c r="Z158" s="477" t="s">
        <v>394</v>
      </c>
      <c r="AA158" s="477" t="s">
        <v>394</v>
      </c>
      <c r="AB158" s="321" t="s">
        <v>394</v>
      </c>
      <c r="AC158" s="321" t="s">
        <v>394</v>
      </c>
      <c r="AD158" s="439"/>
      <c r="AE158" s="439"/>
      <c r="AF158" s="438"/>
      <c r="AG158" s="438"/>
      <c r="AH158" s="438"/>
      <c r="AI158" s="438"/>
      <c r="AJ158" s="477" t="s">
        <v>394</v>
      </c>
      <c r="AK158" s="477" t="s">
        <v>394</v>
      </c>
      <c r="AL158" s="321" t="s">
        <v>394</v>
      </c>
      <c r="AM158" s="321" t="s">
        <v>394</v>
      </c>
      <c r="AN158" s="424"/>
      <c r="AO158" s="439"/>
      <c r="AP158" s="497">
        <v>1</v>
      </c>
      <c r="AQ158" s="497"/>
      <c r="AR158" s="498"/>
      <c r="AS158" s="498"/>
      <c r="AT158" s="498"/>
    </row>
    <row r="159" spans="1:46" ht="72" hidden="1">
      <c r="A159" s="373" t="s">
        <v>636</v>
      </c>
      <c r="B159" s="343"/>
      <c r="C159" s="66"/>
      <c r="D159" s="66"/>
      <c r="E159" s="66"/>
      <c r="F159" s="477"/>
      <c r="G159" s="477"/>
      <c r="H159" s="321" t="s">
        <v>394</v>
      </c>
      <c r="I159" s="321" t="s">
        <v>394</v>
      </c>
      <c r="J159" s="434" t="s">
        <v>394</v>
      </c>
      <c r="K159" s="434" t="s">
        <v>394</v>
      </c>
      <c r="L159" s="434" t="s">
        <v>394</v>
      </c>
      <c r="M159" s="434" t="s">
        <v>394</v>
      </c>
      <c r="N159" s="434" t="s">
        <v>394</v>
      </c>
      <c r="O159" s="434" t="s">
        <v>394</v>
      </c>
      <c r="P159" s="477" t="s">
        <v>394</v>
      </c>
      <c r="Q159" s="477" t="s">
        <v>394</v>
      </c>
      <c r="R159" s="321" t="s">
        <v>394</v>
      </c>
      <c r="S159" s="321" t="s">
        <v>394</v>
      </c>
      <c r="T159" s="439"/>
      <c r="U159" s="439"/>
      <c r="V159" s="438"/>
      <c r="W159" s="438"/>
      <c r="X159" s="438"/>
      <c r="Y159" s="438"/>
      <c r="Z159" s="477" t="s">
        <v>394</v>
      </c>
      <c r="AA159" s="477" t="s">
        <v>394</v>
      </c>
      <c r="AB159" s="321" t="s">
        <v>394</v>
      </c>
      <c r="AC159" s="321" t="s">
        <v>394</v>
      </c>
      <c r="AD159" s="439"/>
      <c r="AE159" s="439"/>
      <c r="AF159" s="438"/>
      <c r="AG159" s="438"/>
      <c r="AH159" s="438"/>
      <c r="AI159" s="438"/>
      <c r="AJ159" s="477" t="s">
        <v>394</v>
      </c>
      <c r="AK159" s="477" t="s">
        <v>394</v>
      </c>
      <c r="AL159" s="321" t="s">
        <v>394</v>
      </c>
      <c r="AM159" s="321" t="s">
        <v>394</v>
      </c>
      <c r="AN159" s="424"/>
      <c r="AO159" s="439"/>
      <c r="AP159" s="497">
        <v>1</v>
      </c>
      <c r="AQ159" s="497"/>
      <c r="AR159" s="498"/>
      <c r="AS159" s="498"/>
      <c r="AT159" s="498"/>
    </row>
    <row r="160" spans="1:46" ht="72" hidden="1">
      <c r="A160" s="373" t="s">
        <v>637</v>
      </c>
      <c r="B160" s="343"/>
      <c r="C160" s="66"/>
      <c r="D160" s="66"/>
      <c r="E160" s="66"/>
      <c r="F160" s="477"/>
      <c r="G160" s="477"/>
      <c r="H160" s="321" t="s">
        <v>394</v>
      </c>
      <c r="I160" s="321" t="s">
        <v>394</v>
      </c>
      <c r="J160" s="434" t="s">
        <v>394</v>
      </c>
      <c r="K160" s="434" t="s">
        <v>394</v>
      </c>
      <c r="L160" s="434" t="s">
        <v>394</v>
      </c>
      <c r="M160" s="434" t="s">
        <v>394</v>
      </c>
      <c r="N160" s="434" t="s">
        <v>394</v>
      </c>
      <c r="O160" s="434" t="s">
        <v>394</v>
      </c>
      <c r="P160" s="477" t="s">
        <v>394</v>
      </c>
      <c r="Q160" s="477" t="s">
        <v>394</v>
      </c>
      <c r="R160" s="321" t="s">
        <v>394</v>
      </c>
      <c r="S160" s="321" t="s">
        <v>394</v>
      </c>
      <c r="T160" s="439"/>
      <c r="U160" s="439"/>
      <c r="V160" s="438"/>
      <c r="W160" s="438"/>
      <c r="X160" s="438"/>
      <c r="Y160" s="438"/>
      <c r="Z160" s="477" t="s">
        <v>394</v>
      </c>
      <c r="AA160" s="477" t="s">
        <v>394</v>
      </c>
      <c r="AB160" s="321" t="s">
        <v>394</v>
      </c>
      <c r="AC160" s="321" t="s">
        <v>394</v>
      </c>
      <c r="AD160" s="439"/>
      <c r="AE160" s="439"/>
      <c r="AF160" s="438"/>
      <c r="AG160" s="438"/>
      <c r="AH160" s="438"/>
      <c r="AI160" s="438"/>
      <c r="AJ160" s="477" t="s">
        <v>394</v>
      </c>
      <c r="AK160" s="477" t="s">
        <v>394</v>
      </c>
      <c r="AL160" s="321" t="s">
        <v>394</v>
      </c>
      <c r="AM160" s="321" t="s">
        <v>394</v>
      </c>
      <c r="AN160" s="424"/>
      <c r="AO160" s="439"/>
      <c r="AP160" s="497">
        <v>1</v>
      </c>
      <c r="AQ160" s="497"/>
      <c r="AR160" s="498"/>
      <c r="AS160" s="498"/>
      <c r="AT160" s="498"/>
    </row>
    <row r="161" spans="1:46" ht="72" hidden="1">
      <c r="A161" s="373" t="s">
        <v>638</v>
      </c>
      <c r="B161" s="343"/>
      <c r="C161" s="66"/>
      <c r="D161" s="66"/>
      <c r="E161" s="66"/>
      <c r="F161" s="477"/>
      <c r="G161" s="477"/>
      <c r="H161" s="321" t="s">
        <v>394</v>
      </c>
      <c r="I161" s="321" t="s">
        <v>394</v>
      </c>
      <c r="J161" s="434" t="s">
        <v>394</v>
      </c>
      <c r="K161" s="434" t="s">
        <v>394</v>
      </c>
      <c r="L161" s="434" t="s">
        <v>394</v>
      </c>
      <c r="M161" s="434" t="s">
        <v>394</v>
      </c>
      <c r="N161" s="434" t="s">
        <v>394</v>
      </c>
      <c r="O161" s="434" t="s">
        <v>394</v>
      </c>
      <c r="P161" s="477" t="s">
        <v>394</v>
      </c>
      <c r="Q161" s="477" t="s">
        <v>394</v>
      </c>
      <c r="R161" s="321" t="s">
        <v>394</v>
      </c>
      <c r="S161" s="321" t="s">
        <v>394</v>
      </c>
      <c r="T161" s="439"/>
      <c r="U161" s="439"/>
      <c r="V161" s="438"/>
      <c r="W161" s="438"/>
      <c r="X161" s="438"/>
      <c r="Y161" s="438"/>
      <c r="Z161" s="477" t="s">
        <v>394</v>
      </c>
      <c r="AA161" s="477" t="s">
        <v>394</v>
      </c>
      <c r="AB161" s="321" t="s">
        <v>394</v>
      </c>
      <c r="AC161" s="321" t="s">
        <v>394</v>
      </c>
      <c r="AD161" s="439"/>
      <c r="AE161" s="439"/>
      <c r="AF161" s="438"/>
      <c r="AG161" s="438"/>
      <c r="AH161" s="438"/>
      <c r="AI161" s="438"/>
      <c r="AJ161" s="477" t="s">
        <v>394</v>
      </c>
      <c r="AK161" s="477" t="s">
        <v>394</v>
      </c>
      <c r="AL161" s="321" t="s">
        <v>394</v>
      </c>
      <c r="AM161" s="321" t="s">
        <v>394</v>
      </c>
      <c r="AN161" s="424"/>
      <c r="AO161" s="439"/>
      <c r="AP161" s="497">
        <v>1</v>
      </c>
      <c r="AQ161" s="497"/>
      <c r="AR161" s="498"/>
      <c r="AS161" s="498"/>
      <c r="AT161" s="498"/>
    </row>
    <row r="162" spans="1:46" ht="48" hidden="1">
      <c r="A162" s="373" t="s">
        <v>639</v>
      </c>
      <c r="B162" s="633"/>
      <c r="C162" s="634"/>
      <c r="D162" s="634"/>
      <c r="E162" s="634"/>
      <c r="F162" s="635"/>
      <c r="G162" s="635"/>
      <c r="H162" s="636" t="s">
        <v>394</v>
      </c>
      <c r="I162" s="636" t="s">
        <v>394</v>
      </c>
      <c r="J162" s="637" t="s">
        <v>394</v>
      </c>
      <c r="K162" s="637" t="s">
        <v>394</v>
      </c>
      <c r="L162" s="637" t="s">
        <v>394</v>
      </c>
      <c r="M162" s="637" t="s">
        <v>394</v>
      </c>
      <c r="N162" s="637" t="s">
        <v>394</v>
      </c>
      <c r="O162" s="637" t="s">
        <v>394</v>
      </c>
      <c r="P162" s="635" t="s">
        <v>394</v>
      </c>
      <c r="Q162" s="635" t="s">
        <v>394</v>
      </c>
      <c r="R162" s="636" t="s">
        <v>394</v>
      </c>
      <c r="S162" s="636" t="s">
        <v>394</v>
      </c>
      <c r="T162" s="638"/>
      <c r="U162" s="638"/>
      <c r="V162" s="639"/>
      <c r="W162" s="639"/>
      <c r="X162" s="639"/>
      <c r="Y162" s="639"/>
      <c r="Z162" s="635" t="s">
        <v>394</v>
      </c>
      <c r="AA162" s="635" t="s">
        <v>394</v>
      </c>
      <c r="AB162" s="636" t="s">
        <v>394</v>
      </c>
      <c r="AC162" s="636" t="s">
        <v>394</v>
      </c>
      <c r="AD162" s="638"/>
      <c r="AE162" s="638"/>
      <c r="AF162" s="639"/>
      <c r="AG162" s="639"/>
      <c r="AH162" s="639"/>
      <c r="AI162" s="639"/>
      <c r="AJ162" s="635" t="s">
        <v>394</v>
      </c>
      <c r="AK162" s="635" t="s">
        <v>394</v>
      </c>
      <c r="AL162" s="636" t="s">
        <v>394</v>
      </c>
      <c r="AM162" s="636" t="s">
        <v>394</v>
      </c>
      <c r="AN162" s="640"/>
      <c r="AO162" s="638"/>
      <c r="AP162" s="641">
        <v>1</v>
      </c>
      <c r="AQ162" s="641"/>
      <c r="AR162" s="642"/>
      <c r="AS162" s="642"/>
      <c r="AT162" s="642"/>
    </row>
    <row r="163" spans="1:46" s="346" customFormat="1" ht="23.45" customHeight="1">
      <c r="A163" s="643" t="s">
        <v>746</v>
      </c>
      <c r="B163" s="401">
        <f>+(B7+B23+B30+B36+B43+B50)/6</f>
        <v>4.166666666666667</v>
      </c>
      <c r="C163" s="401">
        <f>+(C7+C15+C23+C30+C36+C43+C50)/7</f>
        <v>4</v>
      </c>
      <c r="D163" s="401">
        <f>+(D7+D15+D23+D30+D36+D43+D50)/7</f>
        <v>4</v>
      </c>
      <c r="E163" s="401">
        <f>+(E7+E15+E23+E30+E36+E43+E50)/7</f>
        <v>4.1428571428571432</v>
      </c>
      <c r="F163" s="644"/>
      <c r="G163" s="645">
        <f>SUM(G7+G15+G23+G30+G36+G43+G50+G59)/8</f>
        <v>4.375</v>
      </c>
      <c r="H163" s="646"/>
      <c r="I163" s="646">
        <f>SUM(I7+I15+I23+I30+I36+I43+I50+I59)/8</f>
        <v>0</v>
      </c>
      <c r="J163" s="647"/>
      <c r="K163" s="647">
        <f>SUM(K7+K15+K23+K30+K36+K43+K50+K56)/8</f>
        <v>0.375</v>
      </c>
      <c r="L163" s="648">
        <f>+(L7+L15+L23+L30+L36+L43+L50)/7</f>
        <v>1.2857142857142858</v>
      </c>
      <c r="M163" s="648">
        <f>+(M7+M15+M23+M30+M36+M43+M50)/7</f>
        <v>1.1428571428571428</v>
      </c>
      <c r="N163" s="648">
        <f>+(N7+N15+N23+N30+N36+N43+N50)/7</f>
        <v>0.5714285714285714</v>
      </c>
      <c r="O163" s="648">
        <f>+(O7+O15+O23+O30+O36+O43+O50)/7</f>
        <v>1</v>
      </c>
      <c r="P163" s="644"/>
      <c r="Q163" s="645">
        <f>SUM(Q7+Q15+Q23+Q30+Q36+Q43+Q50+Q59)/8</f>
        <v>4.5</v>
      </c>
      <c r="R163" s="646"/>
      <c r="S163" s="646">
        <f>SUM(S7+S15+S23+S30+S36+S43+S50+S59)/8</f>
        <v>4</v>
      </c>
      <c r="T163" s="647"/>
      <c r="U163" s="647">
        <f>SUM(U7+U15+U23+U30+U36+U43+U50+U56)/8</f>
        <v>1</v>
      </c>
      <c r="V163" s="649">
        <v>4.33</v>
      </c>
      <c r="W163" s="649">
        <v>4.43</v>
      </c>
      <c r="X163" s="649"/>
      <c r="Y163" s="648">
        <f>+(Y7+Y15+Y23+Y30+Y36+Y43+Y50)/7</f>
        <v>1.1428571428571428</v>
      </c>
      <c r="Z163" s="644"/>
      <c r="AA163" s="645">
        <f>SUM(AA7+AA15+AA23+AA30+AA36+AA43+AA50+AA59)/8</f>
        <v>5</v>
      </c>
      <c r="AB163" s="646"/>
      <c r="AC163" s="646">
        <f>SUM(AC7+AC15+AC23+AC30+AC36+AC43+AC50+AC59)/8</f>
        <v>3.5</v>
      </c>
      <c r="AD163" s="647"/>
      <c r="AE163" s="647">
        <f>SUM(AE7+AE15+AE23+AE30+AE36+AE43+AE50+AE56)/8</f>
        <v>1</v>
      </c>
      <c r="AF163" s="649" t="s">
        <v>394</v>
      </c>
      <c r="AG163" s="649" t="s">
        <v>394</v>
      </c>
      <c r="AH163" s="649" t="s">
        <v>394</v>
      </c>
      <c r="AI163" s="648">
        <f>+(AI7+AI15+AI23+AI30+AI36+AI43+AI50)/7</f>
        <v>1.1428571428571428</v>
      </c>
      <c r="AJ163" s="644"/>
      <c r="AK163" s="645">
        <f>SUM(AK7+AK15+AK23+AK30+AK36+AK43+AK50+AK59)/8</f>
        <v>4.375</v>
      </c>
      <c r="AL163" s="646"/>
      <c r="AM163" s="646">
        <f>SUM(AM7+AM15+AM23+AM30+AM36+AM43+AM50+AM59)/8</f>
        <v>3.125</v>
      </c>
      <c r="AN163" s="647"/>
      <c r="AO163" s="647">
        <f>SUM(AO7+AO15+AO23+AO30+AO36+AO43+AO50+AO56)/8</f>
        <v>4.125</v>
      </c>
      <c r="AP163" s="644"/>
      <c r="AQ163" s="645">
        <f>SUM(AQ7+AQ15+AQ23+AQ30+AQ36+AQ43+AQ50+AQ59)/8</f>
        <v>0</v>
      </c>
      <c r="AR163" s="646"/>
      <c r="AS163" s="646">
        <f>SUM(AS7+AS15+AS23+AS30+AS36+AS43+AS50+AS59)/8</f>
        <v>2.25</v>
      </c>
      <c r="AT163" s="740"/>
    </row>
    <row r="164" spans="1:46" s="346" customFormat="1">
      <c r="A164" s="643" t="s">
        <v>747</v>
      </c>
      <c r="B164" s="405"/>
      <c r="C164" s="405"/>
      <c r="D164" s="405"/>
      <c r="E164" s="405"/>
      <c r="F164" s="644"/>
      <c r="G164" s="645">
        <f>SUM(G67+G74)/2</f>
        <v>5</v>
      </c>
      <c r="H164" s="646"/>
      <c r="I164" s="646">
        <f>SUM(I67+I74)/2</f>
        <v>0</v>
      </c>
      <c r="J164" s="647"/>
      <c r="K164" s="647">
        <f>SUM(K67+K74)/2</f>
        <v>5</v>
      </c>
      <c r="L164" s="649"/>
      <c r="M164" s="649"/>
      <c r="N164" s="649"/>
      <c r="O164" s="649"/>
      <c r="P164" s="644"/>
      <c r="Q164" s="645">
        <v>5</v>
      </c>
      <c r="R164" s="646"/>
      <c r="S164" s="646">
        <f>SUM(S80+S112)/2</f>
        <v>3.3</v>
      </c>
      <c r="T164" s="647"/>
      <c r="U164" s="647">
        <f>SUM(U80+U112)/2</f>
        <v>4</v>
      </c>
      <c r="V164" s="649"/>
      <c r="W164" s="649"/>
      <c r="X164" s="649"/>
      <c r="Y164" s="649"/>
      <c r="Z164" s="644"/>
      <c r="AA164" s="645">
        <f>SUM(AA131+AA138)/2</f>
        <v>0</v>
      </c>
      <c r="AB164" s="646"/>
      <c r="AC164" s="646">
        <f>SUM(AC131+AC138)/2</f>
        <v>2.9166666666666665</v>
      </c>
      <c r="AD164" s="647"/>
      <c r="AE164" s="647" t="e">
        <f>SUM(AE131+#REF!)/2</f>
        <v>#REF!</v>
      </c>
      <c r="AF164" s="649"/>
      <c r="AG164" s="649"/>
      <c r="AH164" s="649"/>
      <c r="AI164" s="649"/>
      <c r="AJ164" s="644"/>
      <c r="AK164" s="645">
        <f>SUM(AK144+AK150)/2</f>
        <v>5</v>
      </c>
      <c r="AL164" s="646"/>
      <c r="AM164" s="646">
        <f>SUM(AM144+AM150)/2</f>
        <v>1</v>
      </c>
      <c r="AN164" s="647"/>
      <c r="AO164" s="647" t="e">
        <f>SUM(AO133+AO150)/2</f>
        <v>#VALUE!</v>
      </c>
      <c r="AP164" s="644"/>
      <c r="AQ164" s="645">
        <f>+AQ157</f>
        <v>5</v>
      </c>
      <c r="AR164" s="646"/>
      <c r="AS164" s="646">
        <f>+AS157</f>
        <v>0</v>
      </c>
      <c r="AT164" s="740"/>
    </row>
    <row r="165" spans="1:46" s="346" customFormat="1" hidden="1">
      <c r="A165" s="487" t="s">
        <v>607</v>
      </c>
      <c r="B165" s="488"/>
      <c r="C165" s="488"/>
      <c r="D165" s="488"/>
      <c r="E165" s="488"/>
      <c r="F165" s="492"/>
      <c r="G165" s="493">
        <f>SUM(G7+G15+G23+G30+G36+G43+G50+G56+G67+G74)/10</f>
        <v>4</v>
      </c>
      <c r="H165" s="491"/>
      <c r="I165" s="491">
        <f>SUM(I7+I15+I23+I30+I36+I43+I50+I56+I67+I74)/10</f>
        <v>0</v>
      </c>
      <c r="J165" s="489"/>
      <c r="K165" s="489">
        <f>SUM(K7+K15+K23+K30+K36+K43+K50+K56+K67+K74)/10</f>
        <v>1.3</v>
      </c>
      <c r="L165" s="490"/>
      <c r="M165" s="490"/>
      <c r="N165" s="490"/>
      <c r="O165" s="490"/>
      <c r="P165" s="492"/>
      <c r="Q165" s="493">
        <v>4.5999999999999996</v>
      </c>
      <c r="R165" s="491"/>
      <c r="S165" s="491">
        <f>SUM(S7+S15+S23+S30+S36+S43+S50+S59+S80+S112)/10</f>
        <v>3.8600000000000003</v>
      </c>
      <c r="T165" s="489"/>
      <c r="U165" s="489">
        <f>SUM(U7+U15+U23+U30+U36+U43+U50+U56+U80+U112)/10</f>
        <v>1.6</v>
      </c>
      <c r="V165" s="490"/>
      <c r="W165" s="490"/>
      <c r="X165" s="490"/>
      <c r="Y165" s="490"/>
      <c r="Z165" s="492"/>
      <c r="AA165" s="493">
        <f>SUM(AA7+AA15+AA23+AA30+AA36+AA43+AA50+AA56+AA131+AA138)/10</f>
        <v>3.5</v>
      </c>
      <c r="AB165" s="491"/>
      <c r="AC165" s="491">
        <f>SUM(AC7+AC15+AC23+AC30+AC36+AC43+AC50+AC56+AC131+AC138)/10</f>
        <v>2.9833333333333334</v>
      </c>
      <c r="AD165" s="489"/>
      <c r="AE165" s="489" t="e">
        <f>SUM(AE7+AE15+AE23+AE30+AE36+AE43+AE50+AE56+AE131+#REF!)/10</f>
        <v>#REF!</v>
      </c>
      <c r="AF165" s="490"/>
      <c r="AG165" s="490"/>
      <c r="AH165" s="490"/>
      <c r="AI165" s="490"/>
      <c r="AJ165" s="492"/>
      <c r="AK165" s="493">
        <f>SUM(AK7+AK15+AK23+AK30+AK36+AK43+AK50+AK56+AK144+AK150)/10</f>
        <v>4.0999999999999996</v>
      </c>
      <c r="AL165" s="491"/>
      <c r="AM165" s="491">
        <f>SUM(AM7+AM15+AM23+AM30+AM36+AM43+AM50+AM56+AM144+AM150)/10</f>
        <v>2.2999999999999998</v>
      </c>
      <c r="AN165" s="489"/>
      <c r="AO165" s="489" t="e">
        <f>SUM(AO7+AO15+AO23+AO30+AO36+AO43+AO50+AO56+AO133+AO150)/10</f>
        <v>#VALUE!</v>
      </c>
      <c r="AP165" s="492"/>
      <c r="AQ165" s="493">
        <f>SUM(AQ7+AQ15+AQ23+AQ30+AQ36+AQ43+AQ50+AQ56+AQ157)/9</f>
        <v>0.55555555555555558</v>
      </c>
      <c r="AR165" s="491"/>
      <c r="AS165" s="491">
        <f>SUM(AS7+AS15+AS23+AS30+AS36+AS43+AS50+AS56+AS157)/9</f>
        <v>1.7777777777777777</v>
      </c>
    </row>
    <row r="166" spans="1:46" hidden="1">
      <c r="I166" s="327" t="str">
        <f>+IF(I165&lt;1.51,"ต้องปรับปรุงเร่งด่วน",IF(I165&lt;2.51,"ต้องปรับปรุง",IF(I165&lt;3.51,"พอใช้",IF(I165&lt;4.51,"ดี",IF(I165&gt;=4.51,"ดีมาก")))))</f>
        <v>ต้องปรับปรุงเร่งด่วน</v>
      </c>
      <c r="S166" s="327" t="str">
        <f>+IF(S165&lt;1.51,"ต้องปรับปรุงเร่งด่วน",IF(S165&lt;2.51,"ต้องปรับปรุง",IF(S165&lt;3.51,"พอใช้",IF(S165&lt;4.51,"ดี",IF(S165&gt;=4.51,"ดีมาก")))))</f>
        <v>ดี</v>
      </c>
      <c r="AC166" s="327" t="str">
        <f>+IF(AC165&lt;1.51,"ต้องปรับปรุงเร่งด่วน",IF(AC165&lt;2.51,"ต้องปรับปรุง",IF(AC165&lt;3.51,"พอใช้",IF(AC165&lt;4.51,"ดี",IF(AC165&gt;=4.51,"ดีมาก")))))</f>
        <v>พอใช้</v>
      </c>
      <c r="AM166" s="327" t="str">
        <f>+IF(AM165&lt;1.51,"ต้องปรับปรุงเร่งด่วน",IF(AM165&lt;2.51,"ต้องปรับปรุง",IF(AM165&lt;3.51,"พอใช้",IF(AM165&lt;4.51,"ดี",IF(AM165&gt;=4.51,"ดีมาก")))))</f>
        <v>ต้องปรับปรุง</v>
      </c>
      <c r="AR166" s="327"/>
      <c r="AS166" s="327" t="str">
        <f>+IF(AS165&lt;1.51,"ต้องปรับปรุงเร่งด่วน",IF(AS165&lt;2.51,"ต้องปรับปรุง",IF(AS165&lt;3.51,"พอใช้",IF(AS165&lt;4.51,"ดี",IF(AS165&gt;=4.51,"ดีมาก")))))</f>
        <v>ต้องปรับปรุง</v>
      </c>
    </row>
    <row r="167" spans="1:46">
      <c r="A167" s="355"/>
    </row>
    <row r="168" spans="1:46">
      <c r="B168" s="350"/>
      <c r="L168" s="357"/>
      <c r="V168" s="357">
        <v>1</v>
      </c>
      <c r="W168" s="352" t="s">
        <v>368</v>
      </c>
      <c r="AF168" s="357">
        <v>1</v>
      </c>
      <c r="AG168" s="352" t="s">
        <v>368</v>
      </c>
    </row>
    <row r="169" spans="1:46">
      <c r="B169" s="350"/>
      <c r="L169" s="357"/>
      <c r="V169" s="357">
        <v>2</v>
      </c>
      <c r="W169" s="352" t="s">
        <v>369</v>
      </c>
      <c r="AF169" s="357">
        <v>2</v>
      </c>
      <c r="AG169" s="352" t="s">
        <v>369</v>
      </c>
    </row>
  </sheetData>
  <mergeCells count="23">
    <mergeCell ref="L4:O4"/>
    <mergeCell ref="P4:Q4"/>
    <mergeCell ref="R4:S4"/>
    <mergeCell ref="AT3:AT5"/>
    <mergeCell ref="AP3:AS3"/>
    <mergeCell ref="AN4:AO4"/>
    <mergeCell ref="AP4:AQ4"/>
    <mergeCell ref="AR4:AS4"/>
    <mergeCell ref="V4:Y4"/>
    <mergeCell ref="Z4:AA4"/>
    <mergeCell ref="AB4:AC4"/>
    <mergeCell ref="A3:A5"/>
    <mergeCell ref="B3:K3"/>
    <mergeCell ref="L3:U3"/>
    <mergeCell ref="V3:AE3"/>
    <mergeCell ref="AF3:AO3"/>
    <mergeCell ref="B4:E4"/>
    <mergeCell ref="F4:G4"/>
    <mergeCell ref="H4:I4"/>
    <mergeCell ref="A2:F2"/>
    <mergeCell ref="AF4:AI4"/>
    <mergeCell ref="AJ4:AK4"/>
    <mergeCell ref="AL4:AM4"/>
  </mergeCells>
  <pageMargins left="0.23622047244094491" right="0.23622047244094491" top="0.74803149606299213" bottom="0.74803149606299213" header="0.31496062992125984" footer="0.31496062992125984"/>
  <pageSetup paperSize="9" scale="85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9"/>
  <sheetViews>
    <sheetView topLeftCell="A73" workbookViewId="0">
      <selection activeCell="H79" sqref="H79"/>
    </sheetView>
  </sheetViews>
  <sheetFormatPr defaultRowHeight="20.25"/>
  <cols>
    <col min="1" max="1" width="8.375" style="499" customWidth="1"/>
    <col min="2" max="2" width="15" style="499" customWidth="1"/>
    <col min="3" max="3" width="7.625" style="503" customWidth="1"/>
    <col min="4" max="4" width="9.625" style="503" customWidth="1"/>
    <col min="5" max="5" width="32.25" style="503" customWidth="1"/>
    <col min="6" max="8" width="7.125" style="503" customWidth="1"/>
    <col min="9" max="9" width="27.125" style="503" customWidth="1"/>
    <col min="10" max="16384" width="9" style="499"/>
  </cols>
  <sheetData>
    <row r="1" spans="1:10" ht="21">
      <c r="A1" s="737" t="s">
        <v>649</v>
      </c>
      <c r="B1" s="737"/>
      <c r="C1" s="737"/>
      <c r="D1" s="737"/>
      <c r="E1" s="737"/>
      <c r="F1" s="737"/>
      <c r="G1" s="737"/>
      <c r="H1" s="737"/>
      <c r="I1" s="737"/>
    </row>
    <row r="2" spans="1:10" ht="21.75" thickBot="1">
      <c r="A2" s="500"/>
      <c r="B2" s="738" t="s">
        <v>650</v>
      </c>
      <c r="C2" s="738"/>
      <c r="D2" s="738"/>
      <c r="E2" s="738"/>
      <c r="F2" s="501"/>
      <c r="G2" s="502"/>
      <c r="H2" s="502" t="s">
        <v>745</v>
      </c>
    </row>
    <row r="3" spans="1:10" ht="36.75" thickBot="1">
      <c r="A3" s="504" t="s">
        <v>651</v>
      </c>
      <c r="B3" s="505" t="s">
        <v>652</v>
      </c>
      <c r="C3" s="505" t="s">
        <v>653</v>
      </c>
      <c r="D3" s="506" t="s">
        <v>654</v>
      </c>
      <c r="E3" s="507" t="s">
        <v>655</v>
      </c>
      <c r="F3" s="609" t="s">
        <v>656</v>
      </c>
      <c r="G3" s="610" t="s">
        <v>510</v>
      </c>
      <c r="H3" s="611" t="s">
        <v>657</v>
      </c>
      <c r="I3" s="507" t="s">
        <v>43</v>
      </c>
    </row>
    <row r="4" spans="1:10" s="503" customFormat="1" ht="102.75">
      <c r="A4" s="508">
        <v>1</v>
      </c>
      <c r="B4" s="509" t="s">
        <v>658</v>
      </c>
      <c r="C4" s="510">
        <v>1</v>
      </c>
      <c r="D4" s="511" t="s">
        <v>659</v>
      </c>
      <c r="E4" s="512" t="s">
        <v>660</v>
      </c>
      <c r="F4" s="513">
        <v>4</v>
      </c>
      <c r="G4" s="513">
        <v>3</v>
      </c>
      <c r="H4" s="514">
        <v>3</v>
      </c>
      <c r="I4" s="515" t="s">
        <v>661</v>
      </c>
    </row>
    <row r="5" spans="1:10" ht="222.75">
      <c r="A5" s="516"/>
      <c r="B5" s="517"/>
      <c r="C5" s="518">
        <v>2</v>
      </c>
      <c r="D5" s="519" t="s">
        <v>659</v>
      </c>
      <c r="E5" s="520" t="s">
        <v>662</v>
      </c>
      <c r="F5" s="521">
        <v>4</v>
      </c>
      <c r="G5" s="521">
        <v>3</v>
      </c>
      <c r="H5" s="522">
        <v>3</v>
      </c>
      <c r="I5" s="523" t="s">
        <v>663</v>
      </c>
    </row>
    <row r="6" spans="1:10">
      <c r="A6" s="516"/>
      <c r="B6" s="517"/>
      <c r="C6" s="518">
        <v>3</v>
      </c>
      <c r="D6" s="519" t="s">
        <v>659</v>
      </c>
      <c r="E6" s="520" t="s">
        <v>664</v>
      </c>
      <c r="F6" s="521">
        <v>4</v>
      </c>
      <c r="G6" s="521">
        <v>3</v>
      </c>
      <c r="H6" s="522">
        <v>3</v>
      </c>
      <c r="I6" s="524" t="s">
        <v>394</v>
      </c>
    </row>
    <row r="7" spans="1:10" ht="182.25">
      <c r="A7" s="516"/>
      <c r="B7" s="517"/>
      <c r="C7" s="518">
        <v>4</v>
      </c>
      <c r="D7" s="519" t="s">
        <v>659</v>
      </c>
      <c r="E7" s="520" t="s">
        <v>665</v>
      </c>
      <c r="F7" s="521">
        <v>4</v>
      </c>
      <c r="G7" s="521">
        <v>3</v>
      </c>
      <c r="H7" s="522">
        <v>2</v>
      </c>
      <c r="I7" s="523" t="s">
        <v>666</v>
      </c>
    </row>
    <row r="8" spans="1:10" ht="141.75">
      <c r="A8" s="516"/>
      <c r="B8" s="517"/>
      <c r="C8" s="518">
        <v>5</v>
      </c>
      <c r="D8" s="519" t="s">
        <v>659</v>
      </c>
      <c r="E8" s="520" t="s">
        <v>667</v>
      </c>
      <c r="F8" s="521">
        <v>4</v>
      </c>
      <c r="G8" s="521">
        <v>3</v>
      </c>
      <c r="H8" s="522">
        <v>2</v>
      </c>
      <c r="I8" s="523" t="s">
        <v>668</v>
      </c>
    </row>
    <row r="9" spans="1:10">
      <c r="A9" s="516"/>
      <c r="B9" s="517"/>
      <c r="C9" s="518">
        <v>6</v>
      </c>
      <c r="D9" s="519" t="s">
        <v>659</v>
      </c>
      <c r="E9" s="520" t="s">
        <v>669</v>
      </c>
      <c r="F9" s="521">
        <v>4</v>
      </c>
      <c r="G9" s="521">
        <v>4</v>
      </c>
      <c r="H9" s="522">
        <v>1</v>
      </c>
      <c r="I9" s="524" t="s">
        <v>394</v>
      </c>
      <c r="J9" s="503"/>
    </row>
    <row r="10" spans="1:10">
      <c r="A10" s="516"/>
      <c r="B10" s="517"/>
      <c r="C10" s="518">
        <v>7</v>
      </c>
      <c r="D10" s="519" t="s">
        <v>659</v>
      </c>
      <c r="E10" s="525" t="s">
        <v>670</v>
      </c>
      <c r="F10" s="526">
        <v>4</v>
      </c>
      <c r="G10" s="526">
        <v>1</v>
      </c>
      <c r="H10" s="522">
        <v>1</v>
      </c>
      <c r="I10" s="524" t="s">
        <v>394</v>
      </c>
    </row>
    <row r="11" spans="1:10">
      <c r="A11" s="516"/>
      <c r="B11" s="517"/>
      <c r="C11" s="518">
        <v>8</v>
      </c>
      <c r="D11" s="519" t="s">
        <v>659</v>
      </c>
      <c r="E11" s="520" t="s">
        <v>671</v>
      </c>
      <c r="F11" s="521">
        <v>4</v>
      </c>
      <c r="G11" s="521">
        <v>3</v>
      </c>
      <c r="H11" s="522">
        <v>3</v>
      </c>
      <c r="I11" s="524" t="s">
        <v>394</v>
      </c>
    </row>
    <row r="12" spans="1:10" ht="21" thickBot="1">
      <c r="A12" s="527"/>
      <c r="B12" s="528"/>
      <c r="C12" s="529">
        <v>9</v>
      </c>
      <c r="D12" s="530" t="s">
        <v>659</v>
      </c>
      <c r="E12" s="531" t="s">
        <v>672</v>
      </c>
      <c r="F12" s="532">
        <v>4</v>
      </c>
      <c r="G12" s="532">
        <v>2</v>
      </c>
      <c r="H12" s="533">
        <v>1</v>
      </c>
      <c r="I12" s="524" t="s">
        <v>394</v>
      </c>
    </row>
    <row r="13" spans="1:10" ht="24" thickBot="1">
      <c r="A13" s="534"/>
      <c r="B13" s="535"/>
      <c r="C13" s="536"/>
      <c r="D13" s="537"/>
      <c r="E13" s="507" t="s">
        <v>673</v>
      </c>
      <c r="F13" s="538">
        <v>4</v>
      </c>
      <c r="G13" s="538"/>
      <c r="H13" s="539">
        <v>2.11</v>
      </c>
      <c r="I13" s="540"/>
    </row>
    <row r="14" spans="1:10" s="503" customFormat="1" ht="21">
      <c r="A14" s="541">
        <v>2</v>
      </c>
      <c r="B14" s="542" t="s">
        <v>674</v>
      </c>
      <c r="C14" s="543">
        <v>1</v>
      </c>
      <c r="D14" s="544" t="s">
        <v>659</v>
      </c>
      <c r="E14" s="545" t="s">
        <v>675</v>
      </c>
      <c r="F14" s="546">
        <v>4</v>
      </c>
      <c r="G14" s="546">
        <v>2</v>
      </c>
      <c r="H14" s="547">
        <v>1</v>
      </c>
      <c r="I14" s="548" t="s">
        <v>394</v>
      </c>
    </row>
    <row r="15" spans="1:10" ht="39.75" customHeight="1">
      <c r="A15" s="516"/>
      <c r="B15" s="517"/>
      <c r="C15" s="518">
        <v>2</v>
      </c>
      <c r="D15" s="519" t="s">
        <v>659</v>
      </c>
      <c r="E15" s="549" t="s">
        <v>676</v>
      </c>
      <c r="F15" s="550">
        <v>4</v>
      </c>
      <c r="G15" s="550">
        <v>2</v>
      </c>
      <c r="H15" s="522">
        <v>1</v>
      </c>
      <c r="I15" s="548" t="s">
        <v>394</v>
      </c>
    </row>
    <row r="16" spans="1:10">
      <c r="A16" s="516"/>
      <c r="B16" s="517"/>
      <c r="C16" s="518">
        <v>3</v>
      </c>
      <c r="D16" s="519" t="s">
        <v>659</v>
      </c>
      <c r="E16" s="520" t="s">
        <v>677</v>
      </c>
      <c r="F16" s="521">
        <v>4</v>
      </c>
      <c r="G16" s="521">
        <v>4</v>
      </c>
      <c r="H16" s="522">
        <v>4</v>
      </c>
      <c r="I16" s="548" t="s">
        <v>394</v>
      </c>
    </row>
    <row r="17" spans="1:12">
      <c r="A17" s="516"/>
      <c r="B17" s="517"/>
      <c r="C17" s="518">
        <v>4</v>
      </c>
      <c r="D17" s="519" t="s">
        <v>659</v>
      </c>
      <c r="E17" s="520" t="s">
        <v>678</v>
      </c>
      <c r="F17" s="521">
        <v>4</v>
      </c>
      <c r="G17" s="521">
        <v>3</v>
      </c>
      <c r="H17" s="522">
        <v>2</v>
      </c>
      <c r="I17" s="548" t="s">
        <v>394</v>
      </c>
    </row>
    <row r="18" spans="1:12">
      <c r="A18" s="516"/>
      <c r="B18" s="517"/>
      <c r="C18" s="518">
        <v>5</v>
      </c>
      <c r="D18" s="519" t="s">
        <v>659</v>
      </c>
      <c r="E18" s="520" t="s">
        <v>679</v>
      </c>
      <c r="F18" s="521">
        <v>4</v>
      </c>
      <c r="G18" s="521">
        <v>3</v>
      </c>
      <c r="H18" s="522">
        <v>2</v>
      </c>
      <c r="I18" s="548" t="s">
        <v>394</v>
      </c>
    </row>
    <row r="19" spans="1:12">
      <c r="A19" s="516"/>
      <c r="B19" s="517"/>
      <c r="C19" s="518">
        <v>6</v>
      </c>
      <c r="D19" s="519" t="s">
        <v>659</v>
      </c>
      <c r="E19" s="525" t="s">
        <v>680</v>
      </c>
      <c r="F19" s="526">
        <v>4</v>
      </c>
      <c r="G19" s="526">
        <v>1</v>
      </c>
      <c r="H19" s="522">
        <v>1</v>
      </c>
      <c r="I19" s="548" t="s">
        <v>394</v>
      </c>
    </row>
    <row r="20" spans="1:12">
      <c r="A20" s="516"/>
      <c r="B20" s="517"/>
      <c r="C20" s="518">
        <v>7</v>
      </c>
      <c r="D20" s="519" t="s">
        <v>659</v>
      </c>
      <c r="E20" s="520" t="s">
        <v>681</v>
      </c>
      <c r="F20" s="521">
        <v>4</v>
      </c>
      <c r="G20" s="521">
        <v>2</v>
      </c>
      <c r="H20" s="522">
        <v>2</v>
      </c>
      <c r="I20" s="548" t="s">
        <v>394</v>
      </c>
    </row>
    <row r="21" spans="1:12">
      <c r="A21" s="516"/>
      <c r="B21" s="517"/>
      <c r="C21" s="518">
        <v>8</v>
      </c>
      <c r="D21" s="519" t="s">
        <v>659</v>
      </c>
      <c r="E21" s="520" t="s">
        <v>682</v>
      </c>
      <c r="F21" s="521">
        <v>4</v>
      </c>
      <c r="G21" s="521">
        <v>2</v>
      </c>
      <c r="H21" s="522">
        <v>1</v>
      </c>
      <c r="I21" s="548" t="s">
        <v>394</v>
      </c>
      <c r="L21" s="551"/>
    </row>
    <row r="22" spans="1:12">
      <c r="A22" s="516"/>
      <c r="B22" s="517"/>
      <c r="C22" s="518">
        <v>9</v>
      </c>
      <c r="D22" s="519" t="s">
        <v>659</v>
      </c>
      <c r="E22" s="520" t="s">
        <v>683</v>
      </c>
      <c r="F22" s="521">
        <v>4</v>
      </c>
      <c r="G22" s="521">
        <v>4</v>
      </c>
      <c r="H22" s="522">
        <v>3</v>
      </c>
      <c r="I22" s="548" t="s">
        <v>394</v>
      </c>
    </row>
    <row r="23" spans="1:12">
      <c r="A23" s="527"/>
      <c r="B23" s="528"/>
      <c r="C23" s="518">
        <v>10</v>
      </c>
      <c r="D23" s="519" t="s">
        <v>659</v>
      </c>
      <c r="E23" s="525" t="s">
        <v>684</v>
      </c>
      <c r="F23" s="526">
        <v>4</v>
      </c>
      <c r="G23" s="526">
        <v>3</v>
      </c>
      <c r="H23" s="522">
        <v>3</v>
      </c>
      <c r="I23" s="548" t="s">
        <v>394</v>
      </c>
    </row>
    <row r="24" spans="1:12" ht="21" thickBot="1">
      <c r="A24" s="527"/>
      <c r="B24" s="528"/>
      <c r="C24" s="529">
        <v>11</v>
      </c>
      <c r="D24" s="530" t="s">
        <v>685</v>
      </c>
      <c r="E24" s="552" t="s">
        <v>686</v>
      </c>
      <c r="F24" s="553">
        <v>4</v>
      </c>
      <c r="G24" s="553">
        <v>3</v>
      </c>
      <c r="H24" s="533">
        <v>2</v>
      </c>
      <c r="I24" s="548" t="s">
        <v>394</v>
      </c>
    </row>
    <row r="25" spans="1:12" ht="24" thickBot="1">
      <c r="A25" s="534"/>
      <c r="B25" s="535"/>
      <c r="C25" s="536"/>
      <c r="D25" s="537"/>
      <c r="E25" s="507" t="s">
        <v>673</v>
      </c>
      <c r="F25" s="554">
        <v>4</v>
      </c>
      <c r="G25" s="554"/>
      <c r="H25" s="539">
        <v>2</v>
      </c>
      <c r="I25" s="540"/>
    </row>
    <row r="26" spans="1:12" s="503" customFormat="1" ht="40.5">
      <c r="A26" s="541">
        <v>3</v>
      </c>
      <c r="B26" s="542" t="s">
        <v>687</v>
      </c>
      <c r="C26" s="543">
        <v>1</v>
      </c>
      <c r="D26" s="544" t="s">
        <v>659</v>
      </c>
      <c r="E26" s="555" t="s">
        <v>688</v>
      </c>
      <c r="F26" s="556">
        <v>4</v>
      </c>
      <c r="G26" s="556">
        <v>4</v>
      </c>
      <c r="H26" s="547">
        <v>4</v>
      </c>
      <c r="I26" s="548" t="s">
        <v>394</v>
      </c>
    </row>
    <row r="27" spans="1:12">
      <c r="A27" s="516"/>
      <c r="B27" s="517"/>
      <c r="C27" s="518">
        <v>2</v>
      </c>
      <c r="D27" s="519" t="s">
        <v>659</v>
      </c>
      <c r="E27" s="520" t="s">
        <v>689</v>
      </c>
      <c r="F27" s="521">
        <v>4</v>
      </c>
      <c r="G27" s="521">
        <v>3</v>
      </c>
      <c r="H27" s="522">
        <v>2</v>
      </c>
      <c r="I27" s="548" t="s">
        <v>394</v>
      </c>
    </row>
    <row r="28" spans="1:12">
      <c r="A28" s="516"/>
      <c r="B28" s="517"/>
      <c r="C28" s="518">
        <v>3</v>
      </c>
      <c r="D28" s="519" t="s">
        <v>659</v>
      </c>
      <c r="E28" s="520" t="s">
        <v>690</v>
      </c>
      <c r="F28" s="521">
        <v>4</v>
      </c>
      <c r="G28" s="521">
        <v>3</v>
      </c>
      <c r="H28" s="522">
        <v>2</v>
      </c>
      <c r="I28" s="548" t="s">
        <v>394</v>
      </c>
    </row>
    <row r="29" spans="1:12">
      <c r="A29" s="516"/>
      <c r="B29" s="517"/>
      <c r="C29" s="518">
        <v>4</v>
      </c>
      <c r="D29" s="519" t="s">
        <v>659</v>
      </c>
      <c r="E29" s="520" t="s">
        <v>691</v>
      </c>
      <c r="F29" s="521">
        <v>4</v>
      </c>
      <c r="G29" s="521">
        <v>3</v>
      </c>
      <c r="H29" s="522">
        <v>2</v>
      </c>
      <c r="I29" s="548" t="s">
        <v>394</v>
      </c>
    </row>
    <row r="30" spans="1:12">
      <c r="A30" s="516"/>
      <c r="B30" s="517"/>
      <c r="C30" s="518">
        <v>5</v>
      </c>
      <c r="D30" s="519" t="s">
        <v>659</v>
      </c>
      <c r="E30" s="520" t="s">
        <v>692</v>
      </c>
      <c r="F30" s="521">
        <v>4</v>
      </c>
      <c r="G30" s="521">
        <v>3</v>
      </c>
      <c r="H30" s="522">
        <v>2</v>
      </c>
      <c r="I30" s="548" t="s">
        <v>394</v>
      </c>
    </row>
    <row r="31" spans="1:12">
      <c r="A31" s="516"/>
      <c r="B31" s="517"/>
      <c r="C31" s="518">
        <v>6</v>
      </c>
      <c r="D31" s="519" t="s">
        <v>659</v>
      </c>
      <c r="E31" s="520" t="s">
        <v>693</v>
      </c>
      <c r="F31" s="521">
        <v>4</v>
      </c>
      <c r="G31" s="521">
        <v>2</v>
      </c>
      <c r="H31" s="522">
        <v>1</v>
      </c>
      <c r="I31" s="548" t="s">
        <v>394</v>
      </c>
    </row>
    <row r="32" spans="1:12">
      <c r="A32" s="516"/>
      <c r="B32" s="517"/>
      <c r="C32" s="518">
        <v>7</v>
      </c>
      <c r="D32" s="519" t="s">
        <v>659</v>
      </c>
      <c r="E32" s="520" t="s">
        <v>694</v>
      </c>
      <c r="F32" s="521">
        <v>4</v>
      </c>
      <c r="G32" s="521">
        <v>2</v>
      </c>
      <c r="H32" s="522">
        <v>1</v>
      </c>
      <c r="I32" s="548" t="s">
        <v>394</v>
      </c>
    </row>
    <row r="33" spans="1:9">
      <c r="A33" s="516"/>
      <c r="B33" s="517"/>
      <c r="C33" s="518">
        <v>8</v>
      </c>
      <c r="D33" s="519" t="s">
        <v>659</v>
      </c>
      <c r="E33" s="525" t="s">
        <v>695</v>
      </c>
      <c r="F33" s="526">
        <v>4</v>
      </c>
      <c r="G33" s="526">
        <v>4</v>
      </c>
      <c r="H33" s="522">
        <v>4</v>
      </c>
      <c r="I33" s="548" t="s">
        <v>394</v>
      </c>
    </row>
    <row r="34" spans="1:9">
      <c r="A34" s="527"/>
      <c r="B34" s="528"/>
      <c r="C34" s="529">
        <v>9</v>
      </c>
      <c r="D34" s="530" t="s">
        <v>685</v>
      </c>
      <c r="E34" s="552" t="s">
        <v>696</v>
      </c>
      <c r="F34" s="553">
        <v>4</v>
      </c>
      <c r="G34" s="553">
        <v>4</v>
      </c>
      <c r="H34" s="533">
        <v>3</v>
      </c>
      <c r="I34" s="548" t="s">
        <v>394</v>
      </c>
    </row>
    <row r="35" spans="1:9">
      <c r="A35" s="527"/>
      <c r="B35" s="528"/>
      <c r="C35" s="529">
        <v>10</v>
      </c>
      <c r="D35" s="530" t="s">
        <v>685</v>
      </c>
      <c r="E35" s="552" t="s">
        <v>697</v>
      </c>
      <c r="F35" s="553">
        <v>4</v>
      </c>
      <c r="G35" s="553">
        <v>4</v>
      </c>
      <c r="H35" s="533">
        <v>4</v>
      </c>
      <c r="I35" s="548" t="s">
        <v>394</v>
      </c>
    </row>
    <row r="36" spans="1:9" ht="21" thickBot="1">
      <c r="A36" s="527"/>
      <c r="B36" s="528"/>
      <c r="C36" s="529">
        <v>11</v>
      </c>
      <c r="D36" s="530" t="s">
        <v>685</v>
      </c>
      <c r="E36" s="552" t="s">
        <v>698</v>
      </c>
      <c r="F36" s="553">
        <v>4</v>
      </c>
      <c r="G36" s="553">
        <v>2</v>
      </c>
      <c r="H36" s="533">
        <v>1</v>
      </c>
      <c r="I36" s="548" t="s">
        <v>394</v>
      </c>
    </row>
    <row r="37" spans="1:9" ht="24" thickBot="1">
      <c r="A37" s="534"/>
      <c r="B37" s="535"/>
      <c r="C37" s="536"/>
      <c r="D37" s="537"/>
      <c r="E37" s="507" t="s">
        <v>673</v>
      </c>
      <c r="F37" s="557">
        <v>4</v>
      </c>
      <c r="G37" s="557"/>
      <c r="H37" s="539">
        <v>2.36</v>
      </c>
      <c r="I37" s="540"/>
    </row>
    <row r="38" spans="1:9" s="503" customFormat="1" ht="21">
      <c r="A38" s="541">
        <v>4</v>
      </c>
      <c r="B38" s="542" t="s">
        <v>699</v>
      </c>
      <c r="C38" s="543">
        <v>1</v>
      </c>
      <c r="D38" s="544" t="s">
        <v>659</v>
      </c>
      <c r="E38" s="545" t="s">
        <v>700</v>
      </c>
      <c r="F38" s="546">
        <v>4</v>
      </c>
      <c r="G38" s="546">
        <v>4</v>
      </c>
      <c r="H38" s="547">
        <v>4</v>
      </c>
      <c r="I38" s="558"/>
    </row>
    <row r="39" spans="1:9">
      <c r="A39" s="516"/>
      <c r="B39" s="517"/>
      <c r="C39" s="518">
        <v>2</v>
      </c>
      <c r="D39" s="519" t="s">
        <v>659</v>
      </c>
      <c r="E39" s="520" t="s">
        <v>701</v>
      </c>
      <c r="F39" s="521">
        <v>4</v>
      </c>
      <c r="G39" s="521">
        <v>3</v>
      </c>
      <c r="H39" s="522">
        <v>2</v>
      </c>
      <c r="I39" s="524"/>
    </row>
    <row r="40" spans="1:9" ht="101.25">
      <c r="A40" s="516"/>
      <c r="B40" s="517"/>
      <c r="C40" s="518">
        <v>3</v>
      </c>
      <c r="D40" s="519" t="s">
        <v>659</v>
      </c>
      <c r="E40" s="559" t="s">
        <v>702</v>
      </c>
      <c r="F40" s="560">
        <v>4</v>
      </c>
      <c r="G40" s="560">
        <v>3</v>
      </c>
      <c r="H40" s="561">
        <v>2</v>
      </c>
      <c r="I40" s="523" t="s">
        <v>703</v>
      </c>
    </row>
    <row r="41" spans="1:9">
      <c r="A41" s="516"/>
      <c r="B41" s="517"/>
      <c r="C41" s="518">
        <v>4</v>
      </c>
      <c r="D41" s="519" t="s">
        <v>659</v>
      </c>
      <c r="E41" s="525" t="s">
        <v>704</v>
      </c>
      <c r="F41" s="526">
        <v>4</v>
      </c>
      <c r="G41" s="526">
        <v>4</v>
      </c>
      <c r="H41" s="522">
        <v>4</v>
      </c>
      <c r="I41" s="524" t="s">
        <v>394</v>
      </c>
    </row>
    <row r="42" spans="1:9">
      <c r="A42" s="516"/>
      <c r="B42" s="517"/>
      <c r="C42" s="518">
        <v>5</v>
      </c>
      <c r="D42" s="519" t="s">
        <v>659</v>
      </c>
      <c r="E42" s="520" t="s">
        <v>705</v>
      </c>
      <c r="F42" s="521">
        <v>4</v>
      </c>
      <c r="G42" s="521">
        <v>4</v>
      </c>
      <c r="H42" s="522">
        <v>4</v>
      </c>
      <c r="I42" s="524" t="s">
        <v>394</v>
      </c>
    </row>
    <row r="43" spans="1:9">
      <c r="A43" s="516"/>
      <c r="B43" s="517"/>
      <c r="C43" s="518">
        <v>6</v>
      </c>
      <c r="D43" s="519" t="s">
        <v>659</v>
      </c>
      <c r="E43" s="525" t="s">
        <v>706</v>
      </c>
      <c r="F43" s="526">
        <v>4</v>
      </c>
      <c r="G43" s="526">
        <v>4</v>
      </c>
      <c r="H43" s="522">
        <v>4</v>
      </c>
      <c r="I43" s="524" t="s">
        <v>394</v>
      </c>
    </row>
    <row r="44" spans="1:9">
      <c r="A44" s="516"/>
      <c r="B44" s="517"/>
      <c r="C44" s="518">
        <v>7</v>
      </c>
      <c r="D44" s="519" t="s">
        <v>659</v>
      </c>
      <c r="E44" s="525" t="s">
        <v>707</v>
      </c>
      <c r="F44" s="526">
        <v>4</v>
      </c>
      <c r="G44" s="526">
        <v>4</v>
      </c>
      <c r="H44" s="522">
        <v>4</v>
      </c>
      <c r="I44" s="524" t="s">
        <v>394</v>
      </c>
    </row>
    <row r="45" spans="1:9">
      <c r="A45" s="516"/>
      <c r="B45" s="517"/>
      <c r="C45" s="518">
        <v>8</v>
      </c>
      <c r="D45" s="519" t="s">
        <v>659</v>
      </c>
      <c r="E45" s="525" t="s">
        <v>708</v>
      </c>
      <c r="F45" s="526">
        <v>4</v>
      </c>
      <c r="G45" s="526">
        <v>4</v>
      </c>
      <c r="H45" s="522">
        <v>4</v>
      </c>
      <c r="I45" s="524" t="s">
        <v>394</v>
      </c>
    </row>
    <row r="46" spans="1:9">
      <c r="A46" s="516"/>
      <c r="B46" s="517"/>
      <c r="C46" s="518">
        <v>9</v>
      </c>
      <c r="D46" s="519" t="s">
        <v>659</v>
      </c>
      <c r="E46" s="520" t="s">
        <v>709</v>
      </c>
      <c r="F46" s="521">
        <v>4</v>
      </c>
      <c r="G46" s="521">
        <v>4</v>
      </c>
      <c r="H46" s="522">
        <v>4</v>
      </c>
      <c r="I46" s="524" t="s">
        <v>394</v>
      </c>
    </row>
    <row r="47" spans="1:9" ht="21" thickBot="1">
      <c r="A47" s="527"/>
      <c r="B47" s="528"/>
      <c r="C47" s="529">
        <v>10</v>
      </c>
      <c r="D47" s="530" t="s">
        <v>685</v>
      </c>
      <c r="E47" s="531" t="s">
        <v>710</v>
      </c>
      <c r="F47" s="532">
        <v>4</v>
      </c>
      <c r="G47" s="532">
        <v>4</v>
      </c>
      <c r="H47" s="533">
        <v>3</v>
      </c>
      <c r="I47" s="524" t="s">
        <v>394</v>
      </c>
    </row>
    <row r="48" spans="1:9" ht="24" thickBot="1">
      <c r="A48" s="534"/>
      <c r="B48" s="535"/>
      <c r="C48" s="536"/>
      <c r="D48" s="537"/>
      <c r="E48" s="507" t="s">
        <v>673</v>
      </c>
      <c r="F48" s="557">
        <v>4</v>
      </c>
      <c r="G48" s="557"/>
      <c r="H48" s="539">
        <v>3.6</v>
      </c>
      <c r="I48" s="540"/>
    </row>
    <row r="49" spans="1:12" ht="21">
      <c r="A49" s="562">
        <v>5</v>
      </c>
      <c r="B49" s="509" t="s">
        <v>711</v>
      </c>
      <c r="C49" s="510">
        <v>1</v>
      </c>
      <c r="D49" s="511" t="s">
        <v>659</v>
      </c>
      <c r="E49" s="512" t="s">
        <v>712</v>
      </c>
      <c r="F49" s="513">
        <v>4</v>
      </c>
      <c r="G49" s="612"/>
      <c r="H49" s="514">
        <v>4</v>
      </c>
      <c r="I49" s="563"/>
    </row>
    <row r="50" spans="1:12" ht="21">
      <c r="A50" s="516"/>
      <c r="B50" s="564" t="s">
        <v>713</v>
      </c>
      <c r="C50" s="518">
        <v>2</v>
      </c>
      <c r="D50" s="519" t="s">
        <v>659</v>
      </c>
      <c r="E50" s="525" t="s">
        <v>714</v>
      </c>
      <c r="F50" s="526">
        <v>4</v>
      </c>
      <c r="G50" s="613"/>
      <c r="H50" s="522">
        <v>4</v>
      </c>
      <c r="I50" s="524"/>
    </row>
    <row r="51" spans="1:12" ht="81">
      <c r="A51" s="516"/>
      <c r="B51" s="565"/>
      <c r="C51" s="518">
        <v>3</v>
      </c>
      <c r="D51" s="519" t="s">
        <v>659</v>
      </c>
      <c r="E51" s="520" t="s">
        <v>715</v>
      </c>
      <c r="F51" s="521">
        <v>4</v>
      </c>
      <c r="G51" s="614"/>
      <c r="H51" s="522">
        <v>4</v>
      </c>
      <c r="I51" s="523" t="s">
        <v>716</v>
      </c>
    </row>
    <row r="52" spans="1:12">
      <c r="A52" s="516"/>
      <c r="B52" s="517"/>
      <c r="C52" s="518">
        <v>4</v>
      </c>
      <c r="D52" s="519" t="s">
        <v>659</v>
      </c>
      <c r="E52" s="520" t="s">
        <v>717</v>
      </c>
      <c r="F52" s="521">
        <v>4</v>
      </c>
      <c r="G52" s="614"/>
      <c r="H52" s="522">
        <v>4</v>
      </c>
      <c r="I52" s="524" t="s">
        <v>394</v>
      </c>
    </row>
    <row r="53" spans="1:12" ht="21" thickBot="1">
      <c r="A53" s="527"/>
      <c r="B53" s="528"/>
      <c r="C53" s="529">
        <v>5</v>
      </c>
      <c r="D53" s="530" t="s">
        <v>659</v>
      </c>
      <c r="E53" s="531" t="s">
        <v>718</v>
      </c>
      <c r="F53" s="532">
        <v>4</v>
      </c>
      <c r="G53" s="615"/>
      <c r="H53" s="533">
        <v>2</v>
      </c>
      <c r="I53" s="524" t="s">
        <v>394</v>
      </c>
    </row>
    <row r="54" spans="1:12" ht="24" thickBot="1">
      <c r="A54" s="534"/>
      <c r="B54" s="535"/>
      <c r="C54" s="536"/>
      <c r="D54" s="537"/>
      <c r="E54" s="507" t="s">
        <v>673</v>
      </c>
      <c r="F54" s="557">
        <v>4</v>
      </c>
      <c r="G54" s="557"/>
      <c r="H54" s="539">
        <v>3.6</v>
      </c>
      <c r="I54" s="540"/>
    </row>
    <row r="55" spans="1:12" ht="21">
      <c r="A55" s="566">
        <v>6</v>
      </c>
      <c r="B55" s="567" t="s">
        <v>719</v>
      </c>
      <c r="C55" s="543">
        <v>1</v>
      </c>
      <c r="D55" s="544" t="s">
        <v>659</v>
      </c>
      <c r="E55" s="545" t="s">
        <v>720</v>
      </c>
      <c r="F55" s="546">
        <v>4</v>
      </c>
      <c r="G55" s="616"/>
      <c r="H55" s="547">
        <v>2</v>
      </c>
      <c r="I55" s="548" t="s">
        <v>394</v>
      </c>
    </row>
    <row r="56" spans="1:12">
      <c r="A56" s="516"/>
      <c r="B56" s="517"/>
      <c r="C56" s="518">
        <v>2</v>
      </c>
      <c r="D56" s="519" t="s">
        <v>659</v>
      </c>
      <c r="E56" s="525" t="s">
        <v>721</v>
      </c>
      <c r="F56" s="526">
        <v>4</v>
      </c>
      <c r="G56" s="613"/>
      <c r="H56" s="522">
        <v>3</v>
      </c>
      <c r="I56" s="548" t="s">
        <v>394</v>
      </c>
    </row>
    <row r="57" spans="1:12" ht="40.5">
      <c r="A57" s="516"/>
      <c r="B57" s="517"/>
      <c r="C57" s="518">
        <v>3</v>
      </c>
      <c r="D57" s="519" t="s">
        <v>659</v>
      </c>
      <c r="E57" s="559" t="s">
        <v>722</v>
      </c>
      <c r="F57" s="560">
        <v>4</v>
      </c>
      <c r="G57" s="617"/>
      <c r="H57" s="522">
        <v>1</v>
      </c>
      <c r="I57" s="548" t="s">
        <v>394</v>
      </c>
    </row>
    <row r="58" spans="1:12">
      <c r="A58" s="516"/>
      <c r="B58" s="517"/>
      <c r="C58" s="518">
        <v>4</v>
      </c>
      <c r="D58" s="519" t="s">
        <v>659</v>
      </c>
      <c r="E58" s="520" t="s">
        <v>723</v>
      </c>
      <c r="F58" s="521">
        <v>4</v>
      </c>
      <c r="G58" s="614"/>
      <c r="H58" s="522">
        <v>1</v>
      </c>
      <c r="I58" s="548" t="s">
        <v>394</v>
      </c>
    </row>
    <row r="59" spans="1:12">
      <c r="A59" s="516"/>
      <c r="B59" s="517"/>
      <c r="C59" s="518">
        <v>5</v>
      </c>
      <c r="D59" s="519" t="s">
        <v>659</v>
      </c>
      <c r="E59" s="520" t="s">
        <v>724</v>
      </c>
      <c r="F59" s="521">
        <v>4</v>
      </c>
      <c r="G59" s="614"/>
      <c r="H59" s="522">
        <v>3</v>
      </c>
      <c r="I59" s="548" t="s">
        <v>394</v>
      </c>
    </row>
    <row r="60" spans="1:12">
      <c r="A60" s="516"/>
      <c r="B60" s="517"/>
      <c r="C60" s="518">
        <v>6</v>
      </c>
      <c r="D60" s="519" t="s">
        <v>659</v>
      </c>
      <c r="E60" s="520" t="s">
        <v>725</v>
      </c>
      <c r="F60" s="521">
        <v>4</v>
      </c>
      <c r="G60" s="614"/>
      <c r="H60" s="522">
        <v>1</v>
      </c>
      <c r="I60" s="548" t="s">
        <v>394</v>
      </c>
    </row>
    <row r="61" spans="1:12" ht="21" thickBot="1">
      <c r="A61" s="527"/>
      <c r="B61" s="528"/>
      <c r="C61" s="529">
        <v>7</v>
      </c>
      <c r="D61" s="530" t="s">
        <v>685</v>
      </c>
      <c r="E61" s="531" t="s">
        <v>726</v>
      </c>
      <c r="F61" s="532">
        <v>4</v>
      </c>
      <c r="G61" s="532">
        <v>3</v>
      </c>
      <c r="H61" s="533">
        <v>3</v>
      </c>
      <c r="I61" s="548" t="s">
        <v>394</v>
      </c>
    </row>
    <row r="62" spans="1:12" ht="24" thickBot="1">
      <c r="A62" s="534"/>
      <c r="B62" s="535"/>
      <c r="C62" s="536"/>
      <c r="D62" s="537"/>
      <c r="E62" s="507" t="s">
        <v>673</v>
      </c>
      <c r="F62" s="557">
        <v>4</v>
      </c>
      <c r="G62" s="557"/>
      <c r="H62" s="539">
        <v>2</v>
      </c>
      <c r="I62" s="540"/>
    </row>
    <row r="63" spans="1:12" ht="23.25">
      <c r="A63" s="566">
        <v>7</v>
      </c>
      <c r="B63" s="568" t="s">
        <v>727</v>
      </c>
      <c r="C63" s="569">
        <v>1</v>
      </c>
      <c r="D63" s="570" t="s">
        <v>659</v>
      </c>
      <c r="E63" s="571" t="s">
        <v>728</v>
      </c>
      <c r="F63" s="572">
        <v>4</v>
      </c>
      <c r="G63" s="618"/>
      <c r="H63" s="573">
        <v>1</v>
      </c>
      <c r="I63" s="574" t="s">
        <v>394</v>
      </c>
      <c r="J63" s="503"/>
      <c r="K63" s="503"/>
      <c r="L63" s="503"/>
    </row>
    <row r="64" spans="1:12" ht="23.25">
      <c r="A64" s="516"/>
      <c r="B64" s="575" t="s">
        <v>729</v>
      </c>
      <c r="C64" s="576">
        <v>2</v>
      </c>
      <c r="D64" s="577" t="s">
        <v>659</v>
      </c>
      <c r="E64" s="578" t="s">
        <v>730</v>
      </c>
      <c r="F64" s="579">
        <v>4</v>
      </c>
      <c r="G64" s="619"/>
      <c r="H64" s="580">
        <v>1</v>
      </c>
      <c r="I64" s="574" t="s">
        <v>394</v>
      </c>
      <c r="J64" s="503"/>
      <c r="K64" s="503"/>
      <c r="L64" s="503"/>
    </row>
    <row r="65" spans="1:12" ht="22.5">
      <c r="A65" s="516"/>
      <c r="B65" s="581"/>
      <c r="C65" s="576">
        <v>3</v>
      </c>
      <c r="D65" s="577" t="s">
        <v>659</v>
      </c>
      <c r="E65" s="578" t="s">
        <v>731</v>
      </c>
      <c r="F65" s="579">
        <v>4</v>
      </c>
      <c r="G65" s="619"/>
      <c r="H65" s="580">
        <v>1</v>
      </c>
      <c r="I65" s="574" t="s">
        <v>394</v>
      </c>
      <c r="J65" s="503"/>
      <c r="K65" s="503"/>
      <c r="L65" s="503"/>
    </row>
    <row r="66" spans="1:12" ht="23.25" thickBot="1">
      <c r="A66" s="527"/>
      <c r="B66" s="582"/>
      <c r="C66" s="583">
        <v>4</v>
      </c>
      <c r="D66" s="584" t="s">
        <v>659</v>
      </c>
      <c r="E66" s="585" t="s">
        <v>732</v>
      </c>
      <c r="F66" s="586">
        <v>4</v>
      </c>
      <c r="G66" s="620"/>
      <c r="H66" s="587">
        <v>2</v>
      </c>
      <c r="I66" s="574" t="s">
        <v>394</v>
      </c>
      <c r="J66" s="503"/>
      <c r="K66" s="503"/>
      <c r="L66" s="503"/>
    </row>
    <row r="67" spans="1:12" ht="24" thickBot="1">
      <c r="A67" s="534"/>
      <c r="B67" s="588"/>
      <c r="C67" s="589"/>
      <c r="D67" s="590"/>
      <c r="E67" s="591" t="s">
        <v>673</v>
      </c>
      <c r="F67" s="592">
        <v>4</v>
      </c>
      <c r="G67" s="592"/>
      <c r="H67" s="539">
        <v>1.25</v>
      </c>
      <c r="I67" s="593"/>
      <c r="J67" s="503"/>
      <c r="K67" s="503"/>
      <c r="L67" s="503"/>
    </row>
    <row r="68" spans="1:12" ht="23.25">
      <c r="A68" s="566">
        <v>8</v>
      </c>
      <c r="B68" s="568" t="s">
        <v>733</v>
      </c>
      <c r="C68" s="569">
        <v>1</v>
      </c>
      <c r="D68" s="570" t="s">
        <v>659</v>
      </c>
      <c r="E68" s="571" t="s">
        <v>734</v>
      </c>
      <c r="F68" s="572">
        <v>4</v>
      </c>
      <c r="G68" s="618"/>
      <c r="H68" s="573">
        <v>1</v>
      </c>
      <c r="I68" s="574" t="s">
        <v>394</v>
      </c>
      <c r="J68" s="503"/>
      <c r="K68" s="503"/>
      <c r="L68" s="503"/>
    </row>
    <row r="69" spans="1:12" ht="23.25">
      <c r="A69" s="516"/>
      <c r="B69" s="594" t="s">
        <v>735</v>
      </c>
      <c r="C69" s="576">
        <v>2</v>
      </c>
      <c r="D69" s="577" t="s">
        <v>659</v>
      </c>
      <c r="E69" s="578" t="s">
        <v>736</v>
      </c>
      <c r="F69" s="579">
        <v>4</v>
      </c>
      <c r="G69" s="619"/>
      <c r="H69" s="580">
        <v>1</v>
      </c>
      <c r="I69" s="574" t="s">
        <v>394</v>
      </c>
    </row>
    <row r="70" spans="1:12" ht="22.5">
      <c r="A70" s="516"/>
      <c r="B70" s="581"/>
      <c r="C70" s="576">
        <v>3</v>
      </c>
      <c r="D70" s="577" t="s">
        <v>659</v>
      </c>
      <c r="E70" s="578" t="s">
        <v>737</v>
      </c>
      <c r="F70" s="579">
        <v>4</v>
      </c>
      <c r="G70" s="619"/>
      <c r="H70" s="580">
        <v>1</v>
      </c>
      <c r="I70" s="574" t="s">
        <v>394</v>
      </c>
    </row>
    <row r="71" spans="1:12" ht="22.5">
      <c r="A71" s="516"/>
      <c r="B71" s="581"/>
      <c r="C71" s="576">
        <v>4</v>
      </c>
      <c r="D71" s="577" t="s">
        <v>659</v>
      </c>
      <c r="E71" s="595" t="s">
        <v>738</v>
      </c>
      <c r="F71" s="596">
        <v>4</v>
      </c>
      <c r="G71" s="621"/>
      <c r="H71" s="580">
        <v>1</v>
      </c>
      <c r="I71" s="574" t="s">
        <v>394</v>
      </c>
    </row>
    <row r="72" spans="1:12" ht="23.25" thickBot="1">
      <c r="A72" s="527"/>
      <c r="B72" s="582"/>
      <c r="C72" s="583">
        <v>5</v>
      </c>
      <c r="D72" s="530" t="s">
        <v>685</v>
      </c>
      <c r="E72" s="585" t="s">
        <v>739</v>
      </c>
      <c r="F72" s="586">
        <v>4</v>
      </c>
      <c r="G72" s="586">
        <v>4</v>
      </c>
      <c r="H72" s="597">
        <v>4</v>
      </c>
      <c r="I72" s="574" t="s">
        <v>394</v>
      </c>
    </row>
    <row r="73" spans="1:12" ht="24" thickBot="1">
      <c r="A73" s="534"/>
      <c r="B73" s="588"/>
      <c r="C73" s="589"/>
      <c r="D73" s="590"/>
      <c r="E73" s="598" t="s">
        <v>673</v>
      </c>
      <c r="F73" s="592">
        <v>4</v>
      </c>
      <c r="G73" s="592"/>
      <c r="H73" s="599">
        <v>1.6</v>
      </c>
      <c r="I73" s="600"/>
    </row>
    <row r="74" spans="1:12" s="601" customFormat="1" ht="24" thickBot="1">
      <c r="C74" s="602"/>
      <c r="D74" s="602"/>
      <c r="E74" s="598" t="s">
        <v>740</v>
      </c>
      <c r="F74" s="592">
        <v>4</v>
      </c>
      <c r="G74" s="592"/>
      <c r="H74" s="539">
        <v>2.2400000000000002</v>
      </c>
      <c r="I74" s="602"/>
    </row>
    <row r="75" spans="1:12">
      <c r="E75" s="503" t="s">
        <v>741</v>
      </c>
    </row>
    <row r="76" spans="1:12">
      <c r="E76" s="503" t="s">
        <v>742</v>
      </c>
    </row>
    <row r="77" spans="1:12">
      <c r="E77" s="503" t="s">
        <v>743</v>
      </c>
    </row>
    <row r="78" spans="1:12">
      <c r="E78" s="503" t="s">
        <v>744</v>
      </c>
    </row>
    <row r="83" spans="3:8" ht="21">
      <c r="C83" s="603"/>
      <c r="E83" s="604"/>
    </row>
    <row r="84" spans="3:8" ht="22.5">
      <c r="E84" s="604"/>
      <c r="H84" s="605"/>
    </row>
    <row r="85" spans="3:8" ht="22.5">
      <c r="E85" s="604"/>
      <c r="H85" s="605"/>
    </row>
    <row r="86" spans="3:8" ht="22.5">
      <c r="H86" s="605"/>
    </row>
    <row r="87" spans="3:8" ht="22.5">
      <c r="H87" s="605"/>
    </row>
    <row r="88" spans="3:8" ht="22.5">
      <c r="H88" s="605"/>
    </row>
    <row r="89" spans="3:8">
      <c r="H89" s="606"/>
    </row>
  </sheetData>
  <mergeCells count="2">
    <mergeCell ref="A1:I1"/>
    <mergeCell ref="B2:E2"/>
  </mergeCells>
  <pageMargins left="0.35433070866141736" right="0.43307086614173229" top="0.51181102362204722" bottom="0.3937007874015748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I91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8.125" style="5" customWidth="1"/>
    <col min="3" max="3" width="8.125" style="8" customWidth="1"/>
    <col min="4" max="4" width="10.75" style="2" customWidth="1"/>
    <col min="5" max="6" width="9" style="5"/>
    <col min="7" max="9" width="0" style="5" hidden="1" customWidth="1"/>
    <col min="10" max="16384" width="9" style="5"/>
  </cols>
  <sheetData>
    <row r="1" spans="1:9">
      <c r="A1" s="660" t="s">
        <v>335</v>
      </c>
      <c r="B1" s="660"/>
      <c r="C1" s="660"/>
      <c r="D1" s="660"/>
      <c r="E1" s="660"/>
      <c r="F1" s="660"/>
      <c r="G1" s="2"/>
    </row>
    <row r="2" spans="1:9">
      <c r="A2" s="661" t="s">
        <v>336</v>
      </c>
      <c r="B2" s="661"/>
      <c r="C2" s="59"/>
      <c r="D2" s="59"/>
      <c r="E2" s="59"/>
      <c r="F2" s="24"/>
      <c r="G2" s="2"/>
    </row>
    <row r="3" spans="1:9" s="83" customFormat="1">
      <c r="A3" s="678" t="s">
        <v>39</v>
      </c>
      <c r="B3" s="674" t="s">
        <v>340</v>
      </c>
      <c r="C3" s="675"/>
      <c r="D3" s="671" t="s">
        <v>349</v>
      </c>
      <c r="E3" s="672"/>
      <c r="F3" s="673"/>
      <c r="G3" s="671" t="s">
        <v>337</v>
      </c>
      <c r="H3" s="672"/>
      <c r="I3" s="673"/>
    </row>
    <row r="4" spans="1:9" s="83" customFormat="1">
      <c r="A4" s="678"/>
      <c r="B4" s="676"/>
      <c r="C4" s="677"/>
      <c r="D4" s="671" t="s">
        <v>338</v>
      </c>
      <c r="E4" s="672"/>
      <c r="F4" s="673"/>
      <c r="G4" s="671" t="s">
        <v>347</v>
      </c>
      <c r="H4" s="672"/>
      <c r="I4" s="673"/>
    </row>
    <row r="5" spans="1:9" s="83" customFormat="1">
      <c r="A5" s="678"/>
      <c r="B5" s="84" t="s">
        <v>41</v>
      </c>
      <c r="C5" s="85" t="s">
        <v>42</v>
      </c>
      <c r="D5" s="85" t="s">
        <v>339</v>
      </c>
      <c r="E5" s="85" t="s">
        <v>41</v>
      </c>
      <c r="F5" s="85" t="s">
        <v>42</v>
      </c>
      <c r="G5" s="85" t="s">
        <v>339</v>
      </c>
      <c r="H5" s="85" t="s">
        <v>41</v>
      </c>
      <c r="I5" s="85" t="s">
        <v>42</v>
      </c>
    </row>
    <row r="6" spans="1:9" s="1" customFormat="1" ht="43.5">
      <c r="A6" s="137" t="s">
        <v>378</v>
      </c>
      <c r="B6" s="138"/>
      <c r="C6" s="139"/>
      <c r="D6" s="138"/>
      <c r="E6" s="138"/>
      <c r="F6" s="138"/>
    </row>
    <row r="7" spans="1:9">
      <c r="A7" s="15" t="s">
        <v>5</v>
      </c>
      <c r="B7" s="23">
        <v>8</v>
      </c>
      <c r="C7" s="38">
        <f>IF(B7&lt;1,0,IF(B7&lt;2,1,IF(B7&lt;4,2,IF(B7&lt;6,3,IF(B7&lt;8,4,IF(B7=8,5))))))</f>
        <v>5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7</v>
      </c>
      <c r="C17" s="38">
        <f>IF(B17&lt;1,0,IF(B17&lt;2,1,IF(B17&lt;3,2,IF(B17&lt;5,3,IF(B17&lt;7,4,IF(B17=7,5))))))</f>
        <v>5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7</v>
      </c>
      <c r="C25" s="41">
        <f>IF(B25&lt;1,0,IF(B25&lt;2,1,IF(B25&lt;4,2,IF(B25&lt;6,3,IF(B25=6,4,IF(B25=7,5,))))))</f>
        <v>5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6</v>
      </c>
      <c r="C45" s="38">
        <f>IF(B45&lt;1,0,IF(B45&lt;2,1,IF(B45&lt;3,2,IF(B45&lt;5,3,IF(B45&lt;6,4,IF(B45=6,5))))))</f>
        <v>5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3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104" t="s">
        <v>10</v>
      </c>
      <c r="B52" s="105"/>
      <c r="C52" s="106"/>
      <c r="D52" s="105"/>
      <c r="E52" s="105"/>
      <c r="F52" s="105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104" t="s">
        <v>7</v>
      </c>
      <c r="B61" s="105"/>
      <c r="C61" s="106"/>
      <c r="D61" s="111"/>
      <c r="E61" s="112"/>
      <c r="F61" s="112"/>
    </row>
    <row r="62" spans="1:6">
      <c r="A62" s="15" t="s">
        <v>8</v>
      </c>
      <c r="B62" s="23">
        <v>9</v>
      </c>
      <c r="C62" s="41">
        <f>IF(B62&lt;1,0,IF(B62&lt;2,1,IF(B62&lt;4,2,IF(B62&lt;7,3,IF(B62&lt;9,4,IF(B62=9,5))))))</f>
        <v>5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>
      <c r="A73" s="113" t="s">
        <v>353</v>
      </c>
      <c r="B73" s="114"/>
      <c r="C73" s="115"/>
      <c r="D73" s="116"/>
      <c r="E73" s="117"/>
      <c r="F73" s="117"/>
    </row>
    <row r="74" spans="1:6" s="7" customFormat="1" ht="47.25" customHeight="1">
      <c r="A74" s="15" t="s">
        <v>351</v>
      </c>
      <c r="B74" s="35">
        <v>5</v>
      </c>
      <c r="C74" s="46">
        <f>IF(B74&lt;1,0,IF(B74&lt;2,1,IF(B74&lt;3,2,IF(B74&lt;4,3,IF(B74&lt;5,4,IF(B74=5,5))))))</f>
        <v>5</v>
      </c>
      <c r="D74" s="3"/>
      <c r="E74" s="81"/>
      <c r="F74" s="46">
        <f>IF(E74&lt;20,0,IF(E74&lt;21,1,IF(E74&lt;41,2,IF(E74&lt;61,3,IF(E74&lt;80,4,IF(E74&gt;=80,5))))))</f>
        <v>0</v>
      </c>
    </row>
    <row r="75" spans="1:6" s="37" customFormat="1" ht="43.5">
      <c r="A75" s="15" t="s">
        <v>355</v>
      </c>
      <c r="B75" s="35">
        <v>4</v>
      </c>
      <c r="C75" s="46">
        <f>IF(B75&lt;1,0,IF(B75&lt;2,1,IF(B75&lt;3,2,IF(B75&lt;4,3,IF(B75&lt;5,4,IF(B75=5,5))))))</f>
        <v>4</v>
      </c>
      <c r="D75" s="15"/>
      <c r="E75" s="35" t="e">
        <f>+D76/D77</f>
        <v>#DIV/0!</v>
      </c>
      <c r="F75" s="46" t="e">
        <f>IF(E75&lt;1,0,IF(E75&lt;1.51,1,IF(E75&lt;2.51,2,IF(E75&lt;3.51,3,IF(E75&lt;4.51,4,IF(E75&gt;=4.51,5))))))</f>
        <v>#DIV/0!</v>
      </c>
    </row>
    <row r="76" spans="1:6" s="37" customFormat="1" ht="43.5">
      <c r="A76" s="3" t="s">
        <v>360</v>
      </c>
      <c r="B76" s="35"/>
      <c r="C76" s="46"/>
      <c r="D76" s="81"/>
      <c r="E76" s="148"/>
      <c r="F76" s="148"/>
    </row>
    <row r="77" spans="1:6" s="37" customFormat="1">
      <c r="A77" s="3" t="s">
        <v>361</v>
      </c>
      <c r="B77" s="35"/>
      <c r="C77" s="46"/>
      <c r="D77" s="81"/>
      <c r="E77" s="148"/>
      <c r="F77" s="148"/>
    </row>
    <row r="78" spans="1:6" s="37" customFormat="1" ht="43.5">
      <c r="A78" s="15" t="s">
        <v>356</v>
      </c>
      <c r="B78" s="35">
        <v>4</v>
      </c>
      <c r="C78" s="46">
        <f>IF(B78&lt;1,0,IF(B78&lt;2,1,IF(B78&lt;3,2,IF(B78&lt;4,3,IF(B78&lt;5,4,IF(B78=5,5))))))</f>
        <v>4</v>
      </c>
      <c r="D78" s="15"/>
      <c r="E78" s="35" t="e">
        <f>+(D79/D80)*100</f>
        <v>#DIV/0!</v>
      </c>
      <c r="F78" s="46" t="e">
        <f>IF(E78&lt;5,0,IF(E78&lt;10,1,IF(E78&lt;15,2,IF(E78&lt;20,3,IF(E78&lt;25,4,IF(E78&gt;=25,5))))))</f>
        <v>#DIV/0!</v>
      </c>
    </row>
    <row r="79" spans="1:6" s="37" customFormat="1">
      <c r="A79" s="3" t="s">
        <v>362</v>
      </c>
      <c r="B79" s="35"/>
      <c r="C79" s="46"/>
      <c r="D79" s="81"/>
      <c r="E79" s="148"/>
      <c r="F79" s="148"/>
    </row>
    <row r="80" spans="1:6" s="37" customFormat="1">
      <c r="A80" s="3" t="s">
        <v>363</v>
      </c>
      <c r="B80" s="35"/>
      <c r="C80" s="46"/>
      <c r="D80" s="81"/>
      <c r="E80" s="148"/>
      <c r="F80" s="148"/>
    </row>
    <row r="81" spans="1:6" s="37" customFormat="1">
      <c r="A81" s="15" t="s">
        <v>357</v>
      </c>
      <c r="B81" s="35">
        <v>5</v>
      </c>
      <c r="C81" s="46">
        <f>IF(B81&lt;1,0,IF(B81&lt;2,1,IF(B81&lt;3,2,IF(B81&lt;4,3,IF(B81&lt;5,4,IF(B81=5,5))))))</f>
        <v>5</v>
      </c>
      <c r="D81" s="15"/>
      <c r="E81" s="35" t="e">
        <f>+(D82/D83)*100</f>
        <v>#DIV/0!</v>
      </c>
      <c r="F81" s="46" t="e">
        <f>IF(E81&lt;0.99,0,IF(E81&lt;1,1,IF(E81&lt;3,2,IF(E81&lt;5,3,IF(E81&lt;7,4,IF(E81&gt;=7,5))))))</f>
        <v>#DIV/0!</v>
      </c>
    </row>
    <row r="82" spans="1:6" s="37" customFormat="1" ht="43.5">
      <c r="A82" s="3" t="s">
        <v>364</v>
      </c>
      <c r="B82" s="35"/>
      <c r="C82" s="46"/>
      <c r="D82" s="81"/>
      <c r="E82" s="148"/>
      <c r="F82" s="148"/>
    </row>
    <row r="83" spans="1:6" s="37" customFormat="1">
      <c r="A83" s="3" t="s">
        <v>365</v>
      </c>
      <c r="B83" s="35"/>
      <c r="C83" s="46"/>
      <c r="D83" s="81"/>
      <c r="E83" s="148"/>
      <c r="F83" s="148"/>
    </row>
    <row r="84" spans="1:6" s="37" customFormat="1" ht="43.5">
      <c r="A84" s="15" t="s">
        <v>358</v>
      </c>
      <c r="B84" s="35">
        <v>4</v>
      </c>
      <c r="C84" s="46">
        <f>IF(B84&lt;1,0,IF(B84&lt;2,1,IF(B84&lt;3,2,IF(B84&lt;4,3,IF(B84&lt;5,4,IF(B84=5,5))))))</f>
        <v>4</v>
      </c>
      <c r="D84" s="15"/>
      <c r="E84" s="81"/>
      <c r="F84" s="46">
        <f>IF(E84&lt;6,0,IF(E84&lt;12,1,IF(E84&lt;18,2,IF(E84&lt;24,3,IF(E84&lt;30,4,IF(E84&gt;=30,5))))))</f>
        <v>0</v>
      </c>
    </row>
    <row r="85" spans="1:6" s="7" customFormat="1">
      <c r="A85" s="113" t="s">
        <v>56</v>
      </c>
      <c r="B85" s="149"/>
      <c r="C85" s="150"/>
      <c r="D85" s="151"/>
      <c r="E85" s="152"/>
      <c r="F85" s="152"/>
    </row>
    <row r="86" spans="1:6" s="37" customFormat="1" ht="43.5">
      <c r="A86" s="15" t="s">
        <v>359</v>
      </c>
      <c r="B86" s="35">
        <v>4</v>
      </c>
      <c r="C86" s="46">
        <f>IF(B86&lt;1,0,IF(B86&lt;2,1,IF(B86&lt;3,2,IF(B86&lt;4,3,IF(B86&lt;5,4,IF(B86=5,5))))))</f>
        <v>4</v>
      </c>
      <c r="D86" s="15"/>
      <c r="E86" s="35" t="e">
        <f>+D87/D88</f>
        <v>#DIV/0!</v>
      </c>
      <c r="F86" s="46" t="e">
        <f>IF(E86&lt;1,0,IF(E86&lt;1.51,1,IF(E86&lt;2.51,2,IF(E86&lt;3.51,3,IF(E86&lt;4.51,4,IF(E86&gt;=4.51,5))))))</f>
        <v>#DIV/0!</v>
      </c>
    </row>
    <row r="87" spans="1:6" s="37" customFormat="1" ht="43.5">
      <c r="A87" s="156" t="s">
        <v>366</v>
      </c>
      <c r="B87" s="153"/>
      <c r="C87" s="154"/>
      <c r="D87" s="157"/>
      <c r="E87" s="155"/>
      <c r="F87" s="155"/>
    </row>
    <row r="88" spans="1:6" s="37" customFormat="1">
      <c r="A88" s="156" t="s">
        <v>367</v>
      </c>
      <c r="B88" s="153"/>
      <c r="C88" s="154"/>
      <c r="D88" s="157"/>
      <c r="E88" s="155"/>
      <c r="F88" s="155"/>
    </row>
    <row r="89" spans="1:6" s="7" customFormat="1">
      <c r="A89" s="29" t="s">
        <v>249</v>
      </c>
      <c r="B89" s="140"/>
      <c r="C89" s="141">
        <f>SUM(C7+C17+C25+C33+C39+C45+C53+C62)/8</f>
        <v>5</v>
      </c>
      <c r="D89" s="142"/>
      <c r="E89" s="143"/>
      <c r="F89" s="141">
        <f>SUM(F7+F17+F25+F33+F39+F45+F53+F62)/8</f>
        <v>0</v>
      </c>
    </row>
    <row r="90" spans="1:6" s="7" customFormat="1">
      <c r="A90" s="126" t="s">
        <v>321</v>
      </c>
      <c r="B90" s="144"/>
      <c r="C90" s="145">
        <f>SUM(C74+C75+C78+C81+C84+C86)/6</f>
        <v>4.333333333333333</v>
      </c>
      <c r="D90" s="146"/>
      <c r="E90" s="147"/>
      <c r="F90" s="145" t="e">
        <f>SUM(F74+F75+F78+F81+F84+F86)/6</f>
        <v>#DIV/0!</v>
      </c>
    </row>
    <row r="91" spans="1:6" s="7" customFormat="1">
      <c r="A91" s="31" t="s">
        <v>322</v>
      </c>
      <c r="B91" s="133"/>
      <c r="C91" s="134">
        <f>SUM(C7:C86)/14</f>
        <v>4.7142857142857144</v>
      </c>
      <c r="D91" s="135"/>
      <c r="E91" s="136"/>
      <c r="F91" s="134" t="e">
        <f>SUM(F7:F86)/14</f>
        <v>#DIV/0!</v>
      </c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4" right="0.3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I145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8.125" style="5" customWidth="1"/>
    <col min="3" max="3" width="8.125" style="8" customWidth="1"/>
    <col min="4" max="4" width="10.75" style="2" customWidth="1"/>
    <col min="5" max="6" width="7.75" style="5" customWidth="1"/>
    <col min="7" max="7" width="10.75" style="5" hidden="1" customWidth="1"/>
    <col min="8" max="9" width="7.75" style="5" hidden="1" customWidth="1"/>
    <col min="10" max="16384" width="9" style="5"/>
  </cols>
  <sheetData>
    <row r="1" spans="1:9">
      <c r="A1" s="660" t="s">
        <v>335</v>
      </c>
      <c r="B1" s="660"/>
      <c r="C1" s="660"/>
      <c r="D1" s="660"/>
      <c r="E1" s="660"/>
      <c r="F1" s="660"/>
      <c r="G1" s="2"/>
    </row>
    <row r="2" spans="1:9">
      <c r="A2" s="661" t="s">
        <v>336</v>
      </c>
      <c r="B2" s="661"/>
      <c r="C2" s="59"/>
      <c r="D2" s="59"/>
      <c r="E2" s="59"/>
      <c r="F2" s="24"/>
      <c r="G2" s="2"/>
    </row>
    <row r="3" spans="1:9">
      <c r="A3" s="683" t="s">
        <v>39</v>
      </c>
      <c r="B3" s="681" t="s">
        <v>340</v>
      </c>
      <c r="C3" s="682"/>
      <c r="D3" s="682" t="s">
        <v>348</v>
      </c>
      <c r="E3" s="682"/>
      <c r="F3" s="682"/>
      <c r="G3" s="679" t="s">
        <v>348</v>
      </c>
      <c r="H3" s="679"/>
      <c r="I3" s="680"/>
    </row>
    <row r="4" spans="1:9">
      <c r="A4" s="683"/>
      <c r="B4" s="682"/>
      <c r="C4" s="682"/>
      <c r="D4" s="682" t="s">
        <v>338</v>
      </c>
      <c r="E4" s="682"/>
      <c r="F4" s="682"/>
      <c r="G4" s="679" t="s">
        <v>347</v>
      </c>
      <c r="H4" s="679"/>
      <c r="I4" s="680"/>
    </row>
    <row r="5" spans="1:9">
      <c r="A5" s="683"/>
      <c r="B5" s="55" t="s">
        <v>41</v>
      </c>
      <c r="C5" s="33" t="s">
        <v>42</v>
      </c>
      <c r="D5" s="33" t="s">
        <v>339</v>
      </c>
      <c r="E5" s="33" t="s">
        <v>41</v>
      </c>
      <c r="F5" s="33" t="s">
        <v>42</v>
      </c>
      <c r="G5" s="70" t="s">
        <v>339</v>
      </c>
      <c r="H5" s="33" t="s">
        <v>41</v>
      </c>
      <c r="I5" s="33" t="s">
        <v>42</v>
      </c>
    </row>
    <row r="6" spans="1:9" s="1" customFormat="1" ht="43.5">
      <c r="A6" s="107" t="s">
        <v>378</v>
      </c>
      <c r="B6" s="108"/>
      <c r="C6" s="109"/>
      <c r="D6" s="108"/>
      <c r="E6" s="108"/>
      <c r="F6" s="108"/>
    </row>
    <row r="7" spans="1:9">
      <c r="A7" s="15" t="s">
        <v>5</v>
      </c>
      <c r="B7" s="23">
        <v>7</v>
      </c>
      <c r="C7" s="38">
        <f>IF(B7&lt;1,0,IF(B7&lt;2,1,IF(B7&lt;4,2,IF(B7&lt;6,3,IF(B7&lt;8,4,IF(B7=8,5))))))</f>
        <v>4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6</v>
      </c>
      <c r="C17" s="38">
        <f>IF(B17&lt;1,0,IF(B17&lt;2,1,IF(B17&lt;3,2,IF(B17&lt;5,3,IF(B17&lt;7,4,IF(B17=7,5))))))</f>
        <v>4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7</v>
      </c>
      <c r="C25" s="41">
        <f>IF(B25&lt;1,0,IF(B25&lt;2,1,IF(B25&lt;4,2,IF(B25&lt;6,3,IF(B25=6,4,IF(B25=7,5,))))))</f>
        <v>5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6</v>
      </c>
      <c r="C45" s="38">
        <f>IF(B45&lt;1,0,IF(B45&lt;2,1,IF(B45&lt;3,2,IF(B45&lt;5,3,IF(B45&lt;6,4,IF(B45=6,5))))))</f>
        <v>5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4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104" t="s">
        <v>10</v>
      </c>
      <c r="B52" s="105"/>
      <c r="C52" s="106"/>
      <c r="D52" s="105"/>
      <c r="E52" s="105"/>
      <c r="F52" s="105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104" t="s">
        <v>7</v>
      </c>
      <c r="B61" s="105"/>
      <c r="C61" s="106"/>
      <c r="D61" s="111"/>
      <c r="E61" s="112"/>
      <c r="F61" s="112"/>
    </row>
    <row r="62" spans="1:6">
      <c r="A62" s="15" t="s">
        <v>8</v>
      </c>
      <c r="B62" s="23">
        <v>9</v>
      </c>
      <c r="C62" s="41">
        <f>IF(B62&lt;1,0,IF(B62&lt;2,1,IF(B62&lt;4,2,IF(B62&lt;7,3,IF(B62&lt;9,4,IF(B62=9,5))))))</f>
        <v>5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>
      <c r="A73" s="16" t="s">
        <v>352</v>
      </c>
      <c r="B73" s="17"/>
      <c r="C73" s="43"/>
      <c r="D73" s="18"/>
      <c r="E73" s="118"/>
      <c r="F73" s="118"/>
    </row>
    <row r="74" spans="1:6" ht="43.5">
      <c r="A74" s="15" t="s">
        <v>260</v>
      </c>
      <c r="B74" s="23">
        <v>5</v>
      </c>
      <c r="C74" s="38">
        <f>IF(B74&lt;1,0,IF(B74&lt;2,1,IF(B74&lt;3,2,IF(B74&lt;4,3,IF(B74&lt;5,4,IF(B74=5,5))))))</f>
        <v>5</v>
      </c>
      <c r="D74" s="19"/>
      <c r="E74" s="23">
        <f>SUM(E75:E79)</f>
        <v>0</v>
      </c>
      <c r="F74" s="38">
        <f>IF(E74&lt;1,0,IF(E74&lt;2,1,IF(E74&lt;3,2,IF(E74&lt;4,3,IF(E74&lt;5,4,IF(E74=5,5))))))</f>
        <v>0</v>
      </c>
    </row>
    <row r="75" spans="1:6" ht="43.5">
      <c r="A75" s="73" t="s">
        <v>261</v>
      </c>
      <c r="B75" s="12"/>
      <c r="C75" s="11"/>
      <c r="D75" s="19"/>
      <c r="E75" s="79"/>
      <c r="F75" s="72"/>
    </row>
    <row r="76" spans="1:6" ht="43.5">
      <c r="A76" s="73" t="s">
        <v>262</v>
      </c>
      <c r="B76" s="12"/>
      <c r="C76" s="11"/>
      <c r="D76" s="19"/>
      <c r="E76" s="79"/>
      <c r="F76" s="72"/>
    </row>
    <row r="77" spans="1:6">
      <c r="A77" s="73" t="s">
        <v>263</v>
      </c>
      <c r="B77" s="12"/>
      <c r="C77" s="11"/>
      <c r="D77" s="19"/>
      <c r="E77" s="79"/>
      <c r="F77" s="72"/>
    </row>
    <row r="78" spans="1:6">
      <c r="A78" s="73" t="s">
        <v>264</v>
      </c>
      <c r="B78" s="12"/>
      <c r="C78" s="11"/>
      <c r="D78" s="19"/>
      <c r="E78" s="79"/>
      <c r="F78" s="72"/>
    </row>
    <row r="79" spans="1:6">
      <c r="A79" s="73" t="s">
        <v>265</v>
      </c>
      <c r="B79" s="12"/>
      <c r="C79" s="11"/>
      <c r="D79" s="19"/>
      <c r="E79" s="79"/>
      <c r="F79" s="72"/>
    </row>
    <row r="80" spans="1:6" s="24" customFormat="1">
      <c r="A80" s="15" t="s">
        <v>266</v>
      </c>
      <c r="B80" s="23">
        <v>5</v>
      </c>
      <c r="C80" s="38">
        <f>IF(B80&lt;1,0,IF(B80&lt;2,1,IF(B80&lt;3,2,IF(B80&lt;4,3,IF(B80&lt;5,4,IF(B80=5,5))))))</f>
        <v>5</v>
      </c>
      <c r="D80" s="74"/>
      <c r="E80" s="23">
        <f>SUM(E81:E85)</f>
        <v>0</v>
      </c>
      <c r="F80" s="38">
        <f>IF(E80&lt;1,0,IF(E80&lt;2,1,IF(E80&lt;3,2,IF(E80&lt;4,3,IF(E80&lt;5,4,IF(E80=5,5))))))</f>
        <v>0</v>
      </c>
    </row>
    <row r="81" spans="1:6" ht="43.5">
      <c r="A81" s="73" t="s">
        <v>267</v>
      </c>
      <c r="B81" s="12"/>
      <c r="C81" s="11"/>
      <c r="D81" s="19"/>
      <c r="E81" s="79"/>
      <c r="F81" s="72"/>
    </row>
    <row r="82" spans="1:6">
      <c r="A82" s="73" t="s">
        <v>268</v>
      </c>
      <c r="B82" s="12"/>
      <c r="C82" s="11"/>
      <c r="D82" s="19"/>
      <c r="E82" s="79"/>
      <c r="F82" s="72"/>
    </row>
    <row r="83" spans="1:6" ht="43.5">
      <c r="A83" s="73" t="s">
        <v>269</v>
      </c>
      <c r="B83" s="12"/>
      <c r="C83" s="11"/>
      <c r="D83" s="19"/>
      <c r="E83" s="79"/>
      <c r="F83" s="72"/>
    </row>
    <row r="84" spans="1:6">
      <c r="A84" s="73" t="s">
        <v>270</v>
      </c>
      <c r="B84" s="12"/>
      <c r="C84" s="11"/>
      <c r="D84" s="19"/>
      <c r="E84" s="79"/>
      <c r="F84" s="72"/>
    </row>
    <row r="85" spans="1:6">
      <c r="A85" s="73" t="s">
        <v>271</v>
      </c>
      <c r="B85" s="12"/>
      <c r="C85" s="11"/>
      <c r="D85" s="19"/>
      <c r="E85" s="79"/>
      <c r="F85" s="72"/>
    </row>
    <row r="86" spans="1:6" s="24" customFormat="1" ht="43.5">
      <c r="A86" s="15" t="s">
        <v>272</v>
      </c>
      <c r="B86" s="23">
        <v>5</v>
      </c>
      <c r="C86" s="38">
        <f>IF(B86&lt;1,0,IF(B86&lt;2,1,IF(B86&lt;3,2,IF(B86&lt;4,3,IF(B86&lt;5,4,IF(B86=5,5))))))</f>
        <v>5</v>
      </c>
      <c r="D86" s="74"/>
      <c r="E86" s="23">
        <f>SUM(E87:E91)</f>
        <v>0</v>
      </c>
      <c r="F86" s="38">
        <f>IF(E86&lt;1,0,IF(E86&lt;2,1,IF(E86&lt;3,2,IF(E86&lt;4,3,IF(E86&lt;5,4,IF(E86=5,5))))))</f>
        <v>0</v>
      </c>
    </row>
    <row r="87" spans="1:6">
      <c r="A87" s="73" t="s">
        <v>273</v>
      </c>
      <c r="B87" s="12"/>
      <c r="C87" s="11"/>
      <c r="D87" s="19"/>
      <c r="E87" s="79"/>
      <c r="F87" s="72"/>
    </row>
    <row r="88" spans="1:6">
      <c r="A88" s="73" t="s">
        <v>274</v>
      </c>
      <c r="B88" s="12"/>
      <c r="C88" s="11"/>
      <c r="D88" s="19"/>
      <c r="E88" s="79"/>
      <c r="F88" s="72"/>
    </row>
    <row r="89" spans="1:6">
      <c r="A89" s="73" t="s">
        <v>275</v>
      </c>
      <c r="B89" s="12"/>
      <c r="C89" s="11"/>
      <c r="D89" s="19"/>
      <c r="E89" s="79"/>
      <c r="F89" s="72"/>
    </row>
    <row r="90" spans="1:6">
      <c r="A90" s="73" t="s">
        <v>276</v>
      </c>
      <c r="B90" s="12"/>
      <c r="C90" s="11"/>
      <c r="D90" s="19"/>
      <c r="E90" s="79"/>
      <c r="F90" s="72"/>
    </row>
    <row r="91" spans="1:6" ht="43.5">
      <c r="A91" s="73" t="s">
        <v>277</v>
      </c>
      <c r="B91" s="12"/>
      <c r="C91" s="11"/>
      <c r="D91" s="19"/>
      <c r="E91" s="79"/>
      <c r="F91" s="72"/>
    </row>
    <row r="92" spans="1:6" s="24" customFormat="1" ht="43.5">
      <c r="A92" s="15" t="s">
        <v>278</v>
      </c>
      <c r="B92" s="23">
        <v>4.5</v>
      </c>
      <c r="C92" s="38">
        <f>IF(B92&lt;1.5,0,IF(B92&lt;1.51,1,IF(B92&lt;2.51,2,IF(B92&lt;3.51,3,IF(B92&lt;4.51,4,IF(B92&gt;=4.51,5))))))</f>
        <v>4</v>
      </c>
      <c r="D92" s="74"/>
      <c r="E92" s="80">
        <v>0</v>
      </c>
      <c r="F92" s="38">
        <f>IF(E92&lt;1.5,0,IF(E92&lt;1.51,1,IF(E92&lt;2.51,2,IF(E92&lt;3.51,3,IF(E92&lt;4.51,4,IF(E92&gt;=4.51,5))))))</f>
        <v>0</v>
      </c>
    </row>
    <row r="93" spans="1:6" s="24" customFormat="1" ht="43.5">
      <c r="A93" s="15" t="s">
        <v>279</v>
      </c>
      <c r="B93" s="35">
        <v>5</v>
      </c>
      <c r="C93" s="38">
        <f>IF(B93&lt;1,0,IF(B93&lt;2,1,IF(B93&lt;3,2,IF(B93&lt;4,3,IF(B93&lt;5,4,IF(B93=5,5))))))</f>
        <v>5</v>
      </c>
      <c r="D93" s="74"/>
      <c r="E93" s="35">
        <f>SUM(E94:E98)</f>
        <v>0</v>
      </c>
      <c r="F93" s="38">
        <f>IF(E93&lt;1,0,IF(E93&lt;2,1,IF(E93&lt;3,2,IF(E93&lt;4,3,IF(E93&lt;5,4,IF(E93=5,5))))))</f>
        <v>0</v>
      </c>
    </row>
    <row r="94" spans="1:6" ht="43.5">
      <c r="A94" s="73" t="s">
        <v>280</v>
      </c>
      <c r="B94" s="12"/>
      <c r="C94" s="11"/>
      <c r="D94" s="19"/>
      <c r="E94" s="79"/>
      <c r="F94" s="72"/>
    </row>
    <row r="95" spans="1:6" ht="43.5">
      <c r="A95" s="73" t="s">
        <v>281</v>
      </c>
      <c r="B95" s="12"/>
      <c r="C95" s="11"/>
      <c r="D95" s="19"/>
      <c r="E95" s="79"/>
      <c r="F95" s="72"/>
    </row>
    <row r="96" spans="1:6" ht="43.5">
      <c r="A96" s="73" t="s">
        <v>282</v>
      </c>
      <c r="B96" s="12"/>
      <c r="C96" s="11"/>
      <c r="D96" s="19"/>
      <c r="E96" s="79"/>
      <c r="F96" s="72"/>
    </row>
    <row r="97" spans="1:6">
      <c r="A97" s="73" t="s">
        <v>276</v>
      </c>
      <c r="B97" s="12"/>
      <c r="C97" s="11"/>
      <c r="D97" s="19"/>
      <c r="E97" s="79"/>
      <c r="F97" s="72"/>
    </row>
    <row r="98" spans="1:6">
      <c r="A98" s="73" t="s">
        <v>283</v>
      </c>
      <c r="B98" s="12"/>
      <c r="C98" s="11"/>
      <c r="D98" s="19"/>
      <c r="E98" s="79"/>
      <c r="F98" s="72"/>
    </row>
    <row r="99" spans="1:6" s="37" customFormat="1">
      <c r="A99" s="15" t="s">
        <v>284</v>
      </c>
      <c r="B99" s="35">
        <v>3.75</v>
      </c>
      <c r="C99" s="46">
        <v>3.75</v>
      </c>
      <c r="D99" s="15"/>
      <c r="E99" s="81"/>
      <c r="F99" s="61">
        <f>+E99</f>
        <v>0</v>
      </c>
    </row>
    <row r="100" spans="1:6" s="24" customFormat="1">
      <c r="A100" s="15" t="s">
        <v>285</v>
      </c>
      <c r="B100" s="23">
        <v>5</v>
      </c>
      <c r="C100" s="38">
        <f>IF(B100&lt;1,0,IF(B100&lt;2,1,IF(B100&lt;3,2,IF(B100&lt;4,3,IF(B100&lt;5,4,IF(B100=5,5))))))</f>
        <v>5</v>
      </c>
      <c r="D100" s="74"/>
      <c r="E100" s="23">
        <f>SUM(E101:E105)</f>
        <v>0</v>
      </c>
      <c r="F100" s="38">
        <f>IF(E100&lt;1,0,IF(E100&lt;2,1,IF(E100&lt;3,2,IF(E100&lt;4,3,IF(E100&lt;5,4,IF(E100=5,5))))))</f>
        <v>0</v>
      </c>
    </row>
    <row r="101" spans="1:6">
      <c r="A101" s="73" t="s">
        <v>286</v>
      </c>
      <c r="B101" s="12"/>
      <c r="C101" s="11"/>
      <c r="D101" s="19"/>
      <c r="E101" s="79"/>
      <c r="F101" s="72"/>
    </row>
    <row r="102" spans="1:6">
      <c r="A102" s="73" t="s">
        <v>274</v>
      </c>
      <c r="B102" s="12"/>
      <c r="C102" s="11"/>
      <c r="D102" s="19"/>
      <c r="E102" s="79"/>
      <c r="F102" s="72"/>
    </row>
    <row r="103" spans="1:6">
      <c r="A103" s="73" t="s">
        <v>287</v>
      </c>
      <c r="B103" s="12"/>
      <c r="C103" s="11"/>
      <c r="D103" s="19"/>
      <c r="E103" s="79"/>
      <c r="F103" s="72"/>
    </row>
    <row r="104" spans="1:6" ht="43.5">
      <c r="A104" s="73" t="s">
        <v>288</v>
      </c>
      <c r="B104" s="12"/>
      <c r="C104" s="11"/>
      <c r="D104" s="19"/>
      <c r="E104" s="79"/>
      <c r="F104" s="72"/>
    </row>
    <row r="105" spans="1:6">
      <c r="A105" s="73" t="s">
        <v>289</v>
      </c>
      <c r="B105" s="12"/>
      <c r="C105" s="11"/>
      <c r="D105" s="19"/>
      <c r="E105" s="79"/>
      <c r="F105" s="72"/>
    </row>
    <row r="106" spans="1:6" s="24" customFormat="1">
      <c r="A106" s="15" t="s">
        <v>290</v>
      </c>
      <c r="B106" s="23">
        <v>5</v>
      </c>
      <c r="C106" s="38">
        <f>IF(B106&lt;1,0,IF(B106&lt;2,1,IF(B106&lt;3,2,IF(B106&lt;4,3,IF(B106&lt;5,4,IF(B106=5,5))))))</f>
        <v>5</v>
      </c>
      <c r="D106" s="74"/>
      <c r="E106" s="23">
        <f>SUM(E107:E111)</f>
        <v>0</v>
      </c>
      <c r="F106" s="38">
        <f>IF(E106&lt;1,0,IF(E106&lt;2,1,IF(E106&lt;3,2,IF(E106&lt;4,3,IF(E106&lt;5,4,IF(E106=5,5))))))</f>
        <v>0</v>
      </c>
    </row>
    <row r="107" spans="1:6">
      <c r="A107" s="19" t="s">
        <v>291</v>
      </c>
      <c r="B107" s="12"/>
      <c r="C107" s="11"/>
      <c r="D107" s="19"/>
      <c r="E107" s="79"/>
      <c r="F107" s="72"/>
    </row>
    <row r="108" spans="1:6">
      <c r="A108" s="19" t="s">
        <v>292</v>
      </c>
      <c r="B108" s="12"/>
      <c r="C108" s="11"/>
      <c r="D108" s="19"/>
      <c r="E108" s="79"/>
      <c r="F108" s="72"/>
    </row>
    <row r="109" spans="1:6">
      <c r="A109" s="19" t="s">
        <v>293</v>
      </c>
      <c r="B109" s="12"/>
      <c r="C109" s="11"/>
      <c r="D109" s="19"/>
      <c r="E109" s="79"/>
      <c r="F109" s="72"/>
    </row>
    <row r="110" spans="1:6" ht="43.5">
      <c r="A110" s="19" t="s">
        <v>294</v>
      </c>
      <c r="B110" s="12"/>
      <c r="C110" s="11"/>
      <c r="D110" s="19"/>
      <c r="E110" s="79"/>
      <c r="F110" s="72"/>
    </row>
    <row r="111" spans="1:6">
      <c r="A111" s="19" t="s">
        <v>295</v>
      </c>
      <c r="B111" s="12"/>
      <c r="C111" s="11"/>
      <c r="D111" s="19"/>
      <c r="E111" s="79"/>
      <c r="F111" s="72"/>
    </row>
    <row r="112" spans="1:6">
      <c r="A112" s="16" t="s">
        <v>56</v>
      </c>
      <c r="B112" s="17"/>
      <c r="C112" s="44"/>
      <c r="D112" s="18"/>
      <c r="E112" s="118"/>
      <c r="F112" s="118"/>
    </row>
    <row r="113" spans="1:6" s="24" customFormat="1" ht="43.5">
      <c r="A113" s="15" t="s">
        <v>296</v>
      </c>
      <c r="B113" s="23">
        <v>5</v>
      </c>
      <c r="C113" s="38">
        <f>IF(B113&lt;1,0,IF(B113&lt;2,1,IF(B113&lt;3,2,IF(B113&lt;4,3,IF(B113&lt;5,4,IF(B113=5,5))))))</f>
        <v>5</v>
      </c>
      <c r="D113" s="74"/>
      <c r="E113" s="23">
        <f>SUM(E114:E118)</f>
        <v>0</v>
      </c>
      <c r="F113" s="38">
        <f>IF(E113&lt;1,0,IF(E113&lt;2,1,IF(E113&lt;3,2,IF(E113&lt;4,3,IF(E113&lt;5,4,IF(E113=5,5))))))</f>
        <v>0</v>
      </c>
    </row>
    <row r="114" spans="1:6" ht="43.5">
      <c r="A114" s="73" t="s">
        <v>297</v>
      </c>
      <c r="B114" s="12"/>
      <c r="C114" s="45"/>
      <c r="D114" s="19"/>
      <c r="E114" s="79"/>
      <c r="F114" s="72"/>
    </row>
    <row r="115" spans="1:6" ht="43.5">
      <c r="A115" s="73" t="s">
        <v>298</v>
      </c>
      <c r="B115" s="12"/>
      <c r="C115" s="45"/>
      <c r="D115" s="19"/>
      <c r="E115" s="79"/>
      <c r="F115" s="72"/>
    </row>
    <row r="116" spans="1:6">
      <c r="A116" s="73" t="s">
        <v>299</v>
      </c>
      <c r="B116" s="12"/>
      <c r="C116" s="45"/>
      <c r="D116" s="19"/>
      <c r="E116" s="79"/>
      <c r="F116" s="72"/>
    </row>
    <row r="117" spans="1:6">
      <c r="A117" s="73" t="s">
        <v>300</v>
      </c>
      <c r="B117" s="12"/>
      <c r="C117" s="45"/>
      <c r="D117" s="19"/>
      <c r="E117" s="79"/>
      <c r="F117" s="72"/>
    </row>
    <row r="118" spans="1:6" ht="43.5">
      <c r="A118" s="73" t="s">
        <v>301</v>
      </c>
      <c r="B118" s="12"/>
      <c r="C118" s="45"/>
      <c r="D118" s="19"/>
      <c r="E118" s="79"/>
      <c r="F118" s="72"/>
    </row>
    <row r="119" spans="1:6" s="24" customFormat="1">
      <c r="A119" s="15" t="s">
        <v>302</v>
      </c>
      <c r="B119" s="23">
        <v>5</v>
      </c>
      <c r="C119" s="38">
        <f>IF(B119&lt;1,0,IF(B119&lt;2,1,IF(B119&lt;3,2,IF(B119&lt;4,3,IF(B119&lt;5,4,IF(B119=5,5))))))</f>
        <v>5</v>
      </c>
      <c r="D119" s="74"/>
      <c r="E119" s="23">
        <f>SUM(E120:E124)</f>
        <v>0</v>
      </c>
      <c r="F119" s="38">
        <f>IF(E119&lt;1,0,IF(E119&lt;2,1,IF(E119&lt;3,2,IF(E119&lt;4,3,IF(E119&lt;5,4,IF(E119=5,5))))))</f>
        <v>0</v>
      </c>
    </row>
    <row r="120" spans="1:6" ht="43.5">
      <c r="A120" s="75" t="s">
        <v>303</v>
      </c>
      <c r="B120" s="12"/>
      <c r="C120" s="39"/>
      <c r="D120" s="19"/>
      <c r="E120" s="79"/>
      <c r="F120" s="72"/>
    </row>
    <row r="121" spans="1:6">
      <c r="A121" s="75" t="s">
        <v>131</v>
      </c>
      <c r="B121" s="12"/>
      <c r="C121" s="39"/>
      <c r="D121" s="19"/>
      <c r="E121" s="79"/>
      <c r="F121" s="72"/>
    </row>
    <row r="122" spans="1:6" ht="43.5">
      <c r="A122" s="75" t="s">
        <v>304</v>
      </c>
      <c r="B122" s="12"/>
      <c r="C122" s="39"/>
      <c r="D122" s="19"/>
      <c r="E122" s="79"/>
      <c r="F122" s="72"/>
    </row>
    <row r="123" spans="1:6" ht="43.5">
      <c r="A123" s="75" t="s">
        <v>305</v>
      </c>
      <c r="B123" s="12"/>
      <c r="C123" s="39"/>
      <c r="D123" s="19"/>
      <c r="E123" s="79"/>
      <c r="F123" s="72"/>
    </row>
    <row r="124" spans="1:6">
      <c r="A124" s="75" t="s">
        <v>295</v>
      </c>
      <c r="B124" s="12"/>
      <c r="C124" s="39"/>
      <c r="D124" s="19"/>
      <c r="E124" s="79"/>
      <c r="F124" s="72"/>
    </row>
    <row r="125" spans="1:6" s="24" customFormat="1" ht="43.5">
      <c r="A125" s="15" t="s">
        <v>306</v>
      </c>
      <c r="B125" s="23">
        <v>5</v>
      </c>
      <c r="C125" s="38">
        <f>IF(B125&lt;1,0,IF(B125&lt;2,1,IF(B125&lt;3,2,IF(B125&lt;4,3,IF(B125&lt;5,4,IF(B125=5,5))))))</f>
        <v>5</v>
      </c>
      <c r="D125" s="74"/>
      <c r="E125" s="23">
        <f>SUM(E126:E130)</f>
        <v>0</v>
      </c>
      <c r="F125" s="38">
        <f>IF(E125&lt;1,0,IF(E125&lt;2,1,IF(E125&lt;3,2,IF(E125&lt;4,3,IF(E125&lt;5,4,IF(E125=5,5))))))</f>
        <v>0</v>
      </c>
    </row>
    <row r="126" spans="1:6" ht="43.5">
      <c r="A126" s="75" t="s">
        <v>307</v>
      </c>
      <c r="B126" s="12"/>
      <c r="C126" s="39"/>
      <c r="D126" s="19"/>
      <c r="E126" s="79"/>
      <c r="F126" s="72"/>
    </row>
    <row r="127" spans="1:6">
      <c r="A127" s="75" t="s">
        <v>131</v>
      </c>
      <c r="B127" s="12"/>
      <c r="C127" s="39"/>
      <c r="D127" s="19"/>
      <c r="E127" s="79"/>
      <c r="F127" s="72"/>
    </row>
    <row r="128" spans="1:6" ht="65.25">
      <c r="A128" s="75" t="s">
        <v>308</v>
      </c>
      <c r="B128" s="12"/>
      <c r="C128" s="39"/>
      <c r="D128" s="19"/>
      <c r="E128" s="79"/>
      <c r="F128" s="72"/>
    </row>
    <row r="129" spans="1:6" ht="43.5">
      <c r="A129" s="75" t="s">
        <v>305</v>
      </c>
      <c r="B129" s="12"/>
      <c r="C129" s="39"/>
      <c r="D129" s="19"/>
      <c r="E129" s="79"/>
      <c r="F129" s="72"/>
    </row>
    <row r="130" spans="1:6">
      <c r="A130" s="75" t="s">
        <v>295</v>
      </c>
      <c r="B130" s="12"/>
      <c r="C130" s="39"/>
      <c r="D130" s="19"/>
      <c r="E130" s="79"/>
      <c r="F130" s="72"/>
    </row>
    <row r="131" spans="1:6" s="24" customFormat="1" ht="43.5">
      <c r="A131" s="15" t="s">
        <v>309</v>
      </c>
      <c r="B131" s="23">
        <v>5</v>
      </c>
      <c r="C131" s="38">
        <f>IF(B131&lt;1,0,IF(B131&lt;2,1,IF(B131&lt;3,2,IF(B131&lt;4,3,IF(B131&lt;5,4,IF(B131=5,5))))))</f>
        <v>5</v>
      </c>
      <c r="D131" s="74"/>
      <c r="E131" s="23">
        <f>SUM(E132:E136)</f>
        <v>0</v>
      </c>
      <c r="F131" s="38">
        <f>IF(E131&lt;1,0,IF(E131&lt;2,1,IF(E131&lt;3,2,IF(E131&lt;4,3,IF(E131&lt;5,4,IF(E131=5,5))))))</f>
        <v>0</v>
      </c>
    </row>
    <row r="132" spans="1:6" ht="43.5">
      <c r="A132" s="75" t="s">
        <v>310</v>
      </c>
      <c r="B132" s="12"/>
      <c r="C132" s="39"/>
      <c r="D132" s="19"/>
      <c r="E132" s="79"/>
      <c r="F132" s="72"/>
    </row>
    <row r="133" spans="1:6">
      <c r="A133" s="75" t="s">
        <v>131</v>
      </c>
      <c r="B133" s="12"/>
      <c r="C133" s="39"/>
      <c r="D133" s="19"/>
      <c r="E133" s="79"/>
      <c r="F133" s="72"/>
    </row>
    <row r="134" spans="1:6">
      <c r="A134" s="75" t="s">
        <v>311</v>
      </c>
      <c r="B134" s="12"/>
      <c r="C134" s="39"/>
      <c r="D134" s="19"/>
      <c r="E134" s="79"/>
      <c r="F134" s="72"/>
    </row>
    <row r="135" spans="1:6">
      <c r="A135" s="75" t="s">
        <v>312</v>
      </c>
      <c r="B135" s="12"/>
      <c r="C135" s="39"/>
      <c r="D135" s="19"/>
      <c r="E135" s="79"/>
      <c r="F135" s="72"/>
    </row>
    <row r="136" spans="1:6">
      <c r="A136" s="75" t="s">
        <v>313</v>
      </c>
      <c r="B136" s="12"/>
      <c r="C136" s="39"/>
      <c r="D136" s="19"/>
      <c r="E136" s="79"/>
      <c r="F136" s="72"/>
    </row>
    <row r="137" spans="1:6" s="24" customFormat="1" ht="43.5">
      <c r="A137" s="15" t="s">
        <v>314</v>
      </c>
      <c r="B137" s="23">
        <v>5</v>
      </c>
      <c r="C137" s="38">
        <f>IF(B137&lt;1,0,IF(B137&lt;2,1,IF(B137&lt;3,2,IF(B137&lt;4,3,IF(B137&lt;5,4,IF(B137=5,5))))))</f>
        <v>5</v>
      </c>
      <c r="D137" s="74"/>
      <c r="E137" s="23">
        <f>SUM(E138:E142)</f>
        <v>0</v>
      </c>
      <c r="F137" s="38">
        <f>IF(E137&lt;1,0,IF(E137&lt;2,1,IF(E137&lt;3,2,IF(E137&lt;4,3,IF(E137&lt;5,4,IF(E137=5,5))))))</f>
        <v>0</v>
      </c>
    </row>
    <row r="138" spans="1:6">
      <c r="A138" s="76" t="s">
        <v>315</v>
      </c>
      <c r="B138" s="12"/>
      <c r="C138" s="39"/>
      <c r="D138" s="19"/>
      <c r="E138" s="79"/>
      <c r="F138" s="72"/>
    </row>
    <row r="139" spans="1:6">
      <c r="A139" s="76" t="s">
        <v>292</v>
      </c>
      <c r="B139" s="12"/>
      <c r="C139" s="39"/>
      <c r="D139" s="19"/>
      <c r="E139" s="79"/>
      <c r="F139" s="72"/>
    </row>
    <row r="140" spans="1:6">
      <c r="A140" s="76" t="s">
        <v>316</v>
      </c>
      <c r="B140" s="12"/>
      <c r="C140" s="39"/>
      <c r="D140" s="19"/>
      <c r="E140" s="79"/>
      <c r="F140" s="72"/>
    </row>
    <row r="141" spans="1:6" ht="43.5">
      <c r="A141" s="76" t="s">
        <v>317</v>
      </c>
      <c r="B141" s="12"/>
      <c r="C141" s="39"/>
      <c r="D141" s="19"/>
      <c r="E141" s="79"/>
      <c r="F141" s="72"/>
    </row>
    <row r="142" spans="1:6" ht="43.5">
      <c r="A142" s="158" t="s">
        <v>318</v>
      </c>
      <c r="B142" s="120"/>
      <c r="C142" s="121"/>
      <c r="D142" s="122"/>
      <c r="E142" s="159"/>
      <c r="F142" s="123"/>
    </row>
    <row r="143" spans="1:6">
      <c r="A143" s="29" t="s">
        <v>249</v>
      </c>
      <c r="B143" s="28"/>
      <c r="C143" s="34">
        <f>SUM(C7+C17+C25+C33+C39+C45+C53+C62)/8</f>
        <v>4.75</v>
      </c>
      <c r="D143" s="124"/>
      <c r="E143" s="125"/>
      <c r="F143" s="34">
        <f>SUM(F7+F17+F25+F33+F39+F45+F53+F62)/8</f>
        <v>0</v>
      </c>
    </row>
    <row r="144" spans="1:6">
      <c r="A144" s="126" t="s">
        <v>319</v>
      </c>
      <c r="B144" s="127"/>
      <c r="C144" s="128">
        <f>SUM(C74+C80+C86+C92+C93+C99+C100+C106+C113+C119+C125+C131+C137)/13</f>
        <v>4.8269230769230766</v>
      </c>
      <c r="D144" s="129"/>
      <c r="E144" s="130"/>
      <c r="F144" s="128">
        <f>SUM(F74+F80+F86+F92+F93+F99+F100+F106+F113+F119+F125+F131+F137)/13</f>
        <v>0</v>
      </c>
    </row>
    <row r="145" spans="1:6">
      <c r="A145" s="31" t="s">
        <v>320</v>
      </c>
      <c r="B145" s="32"/>
      <c r="C145" s="49">
        <f>SUM(C7:C142)/21</f>
        <v>4.7976190476190474</v>
      </c>
      <c r="D145" s="131"/>
      <c r="E145" s="132"/>
      <c r="F145" s="49">
        <f>SUM(F7:F142)/21</f>
        <v>0</v>
      </c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8" right="0.52" top="0.57999999999999996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J99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2" width="6.875" style="5" customWidth="1"/>
    <col min="3" max="3" width="8.125" style="8" customWidth="1"/>
    <col min="4" max="4" width="10.375" style="2" customWidth="1"/>
    <col min="5" max="6" width="9" style="5"/>
    <col min="7" max="9" width="0" style="5" hidden="1" customWidth="1"/>
    <col min="10" max="16384" width="9" style="5"/>
  </cols>
  <sheetData>
    <row r="1" spans="1:9">
      <c r="A1" s="660" t="s">
        <v>335</v>
      </c>
      <c r="B1" s="660"/>
      <c r="C1" s="660"/>
      <c r="D1" s="660"/>
      <c r="E1" s="660"/>
      <c r="F1" s="660"/>
      <c r="G1" s="2"/>
    </row>
    <row r="2" spans="1:9">
      <c r="A2" s="661" t="s">
        <v>336</v>
      </c>
      <c r="B2" s="661"/>
      <c r="C2" s="59"/>
      <c r="D2" s="59"/>
      <c r="E2" s="59"/>
      <c r="F2" s="24"/>
      <c r="G2" s="2"/>
    </row>
    <row r="3" spans="1:9">
      <c r="A3" s="686" t="s">
        <v>39</v>
      </c>
      <c r="B3" s="684" t="s">
        <v>340</v>
      </c>
      <c r="C3" s="685"/>
      <c r="D3" s="685" t="s">
        <v>350</v>
      </c>
      <c r="E3" s="685"/>
      <c r="F3" s="685"/>
      <c r="G3" s="679" t="s">
        <v>337</v>
      </c>
      <c r="H3" s="679"/>
      <c r="I3" s="680"/>
    </row>
    <row r="4" spans="1:9">
      <c r="A4" s="686"/>
      <c r="B4" s="685"/>
      <c r="C4" s="685"/>
      <c r="D4" s="685" t="s">
        <v>338</v>
      </c>
      <c r="E4" s="685"/>
      <c r="F4" s="685"/>
      <c r="G4" s="679" t="s">
        <v>347</v>
      </c>
      <c r="H4" s="679"/>
      <c r="I4" s="680"/>
    </row>
    <row r="5" spans="1:9">
      <c r="A5" s="686"/>
      <c r="B5" s="100" t="s">
        <v>41</v>
      </c>
      <c r="C5" s="101" t="s">
        <v>42</v>
      </c>
      <c r="D5" s="101" t="s">
        <v>339</v>
      </c>
      <c r="E5" s="101" t="s">
        <v>41</v>
      </c>
      <c r="F5" s="101" t="s">
        <v>42</v>
      </c>
      <c r="G5" s="70" t="s">
        <v>339</v>
      </c>
      <c r="H5" s="33" t="s">
        <v>41</v>
      </c>
      <c r="I5" s="33" t="s">
        <v>42</v>
      </c>
    </row>
    <row r="6" spans="1:9" s="1" customFormat="1" ht="43.5">
      <c r="A6" s="107" t="s">
        <v>378</v>
      </c>
      <c r="B6" s="108"/>
      <c r="C6" s="109"/>
      <c r="D6" s="108"/>
      <c r="E6" s="108"/>
      <c r="F6" s="108"/>
    </row>
    <row r="7" spans="1:9">
      <c r="A7" s="15" t="s">
        <v>5</v>
      </c>
      <c r="B7" s="23">
        <v>5</v>
      </c>
      <c r="C7" s="38">
        <f>IF(B7&lt;1,0,IF(B7&lt;2,1,IF(B7&lt;4,2,IF(B7&lt;6,3,IF(B7&lt;8,4,IF(B7=8,5))))))</f>
        <v>3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>
      <c r="A8" s="3" t="s">
        <v>205</v>
      </c>
      <c r="B8" s="12"/>
      <c r="C8" s="39"/>
      <c r="D8" s="19"/>
      <c r="E8" s="79"/>
      <c r="F8" s="72"/>
    </row>
    <row r="9" spans="1:9" ht="43.5">
      <c r="A9" s="3" t="s">
        <v>206</v>
      </c>
      <c r="B9" s="12"/>
      <c r="C9" s="39"/>
      <c r="D9" s="19"/>
      <c r="E9" s="79"/>
      <c r="F9" s="72"/>
    </row>
    <row r="10" spans="1:9" ht="43.5">
      <c r="A10" s="3" t="s">
        <v>207</v>
      </c>
      <c r="B10" s="12"/>
      <c r="C10" s="39"/>
      <c r="D10" s="19"/>
      <c r="E10" s="79"/>
      <c r="F10" s="72"/>
    </row>
    <row r="11" spans="1:9" ht="65.25">
      <c r="A11" s="3" t="s">
        <v>111</v>
      </c>
      <c r="B11" s="12"/>
      <c r="C11" s="39"/>
      <c r="D11" s="19"/>
      <c r="E11" s="79"/>
      <c r="F11" s="72"/>
    </row>
    <row r="12" spans="1:9">
      <c r="A12" s="3" t="s">
        <v>208</v>
      </c>
      <c r="B12" s="12"/>
      <c r="C12" s="39"/>
      <c r="D12" s="19"/>
      <c r="E12" s="79"/>
      <c r="F12" s="72"/>
    </row>
    <row r="13" spans="1:9" ht="65.25">
      <c r="A13" s="3" t="s">
        <v>209</v>
      </c>
      <c r="B13" s="12"/>
      <c r="C13" s="39"/>
      <c r="D13" s="19"/>
      <c r="E13" s="79"/>
      <c r="F13" s="72"/>
    </row>
    <row r="14" spans="1:9" ht="65.25">
      <c r="A14" s="3" t="s">
        <v>210</v>
      </c>
      <c r="B14" s="12"/>
      <c r="C14" s="39"/>
      <c r="D14" s="19"/>
      <c r="E14" s="79"/>
      <c r="F14" s="72"/>
    </row>
    <row r="15" spans="1:9" ht="65.25">
      <c r="A15" s="3" t="s">
        <v>211</v>
      </c>
      <c r="B15" s="12"/>
      <c r="C15" s="39"/>
      <c r="D15" s="19"/>
      <c r="E15" s="79"/>
      <c r="F15" s="72"/>
    </row>
    <row r="16" spans="1:9" s="1" customFormat="1">
      <c r="A16" s="104" t="s">
        <v>9</v>
      </c>
      <c r="B16" s="105"/>
      <c r="C16" s="106"/>
      <c r="D16" s="105"/>
      <c r="E16" s="105"/>
      <c r="F16" s="105"/>
    </row>
    <row r="17" spans="1:6">
      <c r="A17" s="15" t="s">
        <v>0</v>
      </c>
      <c r="B17" s="23">
        <v>7</v>
      </c>
      <c r="C17" s="38">
        <f>IF(B17&lt;1,0,IF(B17&lt;2,1,IF(B17&lt;3,2,IF(B17&lt;5,3,IF(B17&lt;7,4,IF(B17=7,5))))))</f>
        <v>5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>
      <c r="A18" s="13" t="s">
        <v>212</v>
      </c>
      <c r="B18" s="12"/>
      <c r="C18" s="39"/>
      <c r="D18" s="19"/>
      <c r="E18" s="79"/>
      <c r="F18" s="72"/>
    </row>
    <row r="19" spans="1:6">
      <c r="A19" s="13" t="s">
        <v>213</v>
      </c>
      <c r="B19" s="12"/>
      <c r="C19" s="39"/>
      <c r="D19" s="19"/>
      <c r="E19" s="79"/>
      <c r="F19" s="72"/>
    </row>
    <row r="20" spans="1:6" ht="43.5">
      <c r="A20" s="13" t="s">
        <v>214</v>
      </c>
      <c r="B20" s="12"/>
      <c r="C20" s="39"/>
      <c r="D20" s="19"/>
      <c r="E20" s="79"/>
      <c r="F20" s="72"/>
    </row>
    <row r="21" spans="1:6" ht="43.5">
      <c r="A21" s="13" t="s">
        <v>215</v>
      </c>
      <c r="B21" s="12"/>
      <c r="C21" s="39"/>
      <c r="D21" s="19"/>
      <c r="E21" s="79"/>
      <c r="F21" s="72"/>
    </row>
    <row r="22" spans="1:6" ht="43.5">
      <c r="A22" s="13" t="s">
        <v>216</v>
      </c>
      <c r="B22" s="12"/>
      <c r="C22" s="39"/>
      <c r="D22" s="19"/>
      <c r="E22" s="79"/>
      <c r="F22" s="72"/>
    </row>
    <row r="23" spans="1:6" ht="43.5">
      <c r="A23" s="13" t="s">
        <v>217</v>
      </c>
      <c r="B23" s="12"/>
      <c r="C23" s="39"/>
      <c r="D23" s="19"/>
      <c r="E23" s="79"/>
      <c r="F23" s="72"/>
    </row>
    <row r="24" spans="1:6" ht="43.5">
      <c r="A24" s="13" t="s">
        <v>218</v>
      </c>
      <c r="B24" s="12"/>
      <c r="C24" s="39"/>
      <c r="D24" s="19"/>
      <c r="E24" s="79"/>
      <c r="F24" s="72"/>
    </row>
    <row r="25" spans="1:6" ht="43.5">
      <c r="A25" s="15" t="s">
        <v>1</v>
      </c>
      <c r="B25" s="23">
        <v>4</v>
      </c>
      <c r="C25" s="41">
        <f>IF(B25&lt;1,0,IF(B25&lt;2,1,IF(B25&lt;4,2,IF(B25&lt;6,3,IF(B25=6,4,IF(B25=7,5,))))))</f>
        <v>3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>
      <c r="A26" s="13" t="s">
        <v>219</v>
      </c>
      <c r="B26" s="12"/>
      <c r="C26" s="42"/>
      <c r="D26" s="19"/>
      <c r="E26" s="79"/>
      <c r="F26" s="72"/>
    </row>
    <row r="27" spans="1:6" ht="87">
      <c r="A27" s="13" t="s">
        <v>220</v>
      </c>
      <c r="B27" s="12"/>
      <c r="C27" s="42"/>
      <c r="D27" s="19"/>
      <c r="E27" s="79"/>
      <c r="F27" s="72"/>
    </row>
    <row r="28" spans="1:6" ht="65.25">
      <c r="A28" s="13" t="s">
        <v>221</v>
      </c>
      <c r="B28" s="12"/>
      <c r="C28" s="42"/>
      <c r="D28" s="19"/>
      <c r="E28" s="79"/>
      <c r="F28" s="72"/>
    </row>
    <row r="29" spans="1:6" ht="43.5">
      <c r="A29" s="13" t="s">
        <v>222</v>
      </c>
      <c r="B29" s="12"/>
      <c r="C29" s="42"/>
      <c r="D29" s="19"/>
      <c r="E29" s="79"/>
      <c r="F29" s="72"/>
    </row>
    <row r="30" spans="1:6" ht="43.5">
      <c r="A30" s="13" t="s">
        <v>223</v>
      </c>
      <c r="B30" s="12"/>
      <c r="C30" s="42"/>
      <c r="D30" s="19"/>
      <c r="E30" s="79"/>
      <c r="F30" s="72"/>
    </row>
    <row r="31" spans="1:6" ht="43.5">
      <c r="A31" s="13" t="s">
        <v>224</v>
      </c>
      <c r="B31" s="12"/>
      <c r="C31" s="42"/>
      <c r="D31" s="19"/>
      <c r="E31" s="79"/>
      <c r="F31" s="72"/>
    </row>
    <row r="32" spans="1:6" ht="43.5">
      <c r="A32" s="13" t="s">
        <v>71</v>
      </c>
      <c r="B32" s="12"/>
      <c r="C32" s="42"/>
      <c r="D32" s="19"/>
      <c r="E32" s="79"/>
      <c r="F32" s="72"/>
    </row>
    <row r="33" spans="1:6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>
      <c r="A34" s="13" t="s">
        <v>225</v>
      </c>
      <c r="B34" s="12"/>
      <c r="C34" s="39"/>
      <c r="D34" s="19"/>
      <c r="E34" s="79"/>
      <c r="F34" s="72"/>
    </row>
    <row r="35" spans="1:6" ht="65.25">
      <c r="A35" s="13" t="s">
        <v>226</v>
      </c>
      <c r="B35" s="12"/>
      <c r="C35" s="39"/>
      <c r="D35" s="19"/>
      <c r="E35" s="79"/>
      <c r="F35" s="72"/>
    </row>
    <row r="36" spans="1:6" ht="87">
      <c r="A36" s="13" t="s">
        <v>112</v>
      </c>
      <c r="B36" s="12"/>
      <c r="C36" s="39"/>
      <c r="D36" s="19"/>
      <c r="E36" s="79"/>
      <c r="F36" s="72"/>
    </row>
    <row r="37" spans="1:6" ht="87">
      <c r="A37" s="13" t="s">
        <v>113</v>
      </c>
      <c r="B37" s="12"/>
      <c r="C37" s="39"/>
      <c r="D37" s="19"/>
      <c r="E37" s="79"/>
      <c r="F37" s="72"/>
    </row>
    <row r="38" spans="1:6" ht="108.75">
      <c r="A38" s="13" t="s">
        <v>72</v>
      </c>
      <c r="B38" s="12"/>
      <c r="C38" s="39"/>
      <c r="D38" s="19"/>
      <c r="E38" s="79"/>
      <c r="F38" s="72"/>
    </row>
    <row r="39" spans="1:6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>
      <c r="A40" s="13" t="s">
        <v>114</v>
      </c>
      <c r="B40" s="12"/>
      <c r="C40" s="39"/>
      <c r="D40" s="19"/>
      <c r="E40" s="79"/>
      <c r="F40" s="72"/>
    </row>
    <row r="41" spans="1:6" ht="43.5">
      <c r="A41" s="13" t="s">
        <v>227</v>
      </c>
      <c r="B41" s="12"/>
      <c r="C41" s="39"/>
      <c r="D41" s="19"/>
      <c r="E41" s="79"/>
      <c r="F41" s="72"/>
    </row>
    <row r="42" spans="1:6">
      <c r="A42" s="13" t="s">
        <v>115</v>
      </c>
      <c r="B42" s="12"/>
      <c r="C42" s="39"/>
      <c r="D42" s="19"/>
      <c r="E42" s="79"/>
      <c r="F42" s="72"/>
    </row>
    <row r="43" spans="1:6" ht="87">
      <c r="A43" s="13" t="s">
        <v>116</v>
      </c>
      <c r="B43" s="12"/>
      <c r="C43" s="39"/>
      <c r="D43" s="19"/>
      <c r="E43" s="79"/>
      <c r="F43" s="72"/>
    </row>
    <row r="44" spans="1:6" ht="43.5">
      <c r="A44" s="13" t="s">
        <v>73</v>
      </c>
      <c r="B44" s="12"/>
      <c r="C44" s="39"/>
      <c r="D44" s="19"/>
      <c r="E44" s="79"/>
      <c r="F44" s="72"/>
    </row>
    <row r="45" spans="1:6">
      <c r="A45" s="15" t="s">
        <v>4</v>
      </c>
      <c r="B45" s="23">
        <v>5</v>
      </c>
      <c r="C45" s="38">
        <f>IF(B45&lt;1,0,IF(B45&lt;2,1,IF(B45&lt;3,2,IF(B45&lt;5,3,IF(B45&lt;6,4,IF(B45=6,5))))))</f>
        <v>4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>
      <c r="A46" s="3" t="s">
        <v>74</v>
      </c>
      <c r="B46" s="12"/>
      <c r="C46" s="39"/>
      <c r="D46" s="19"/>
      <c r="E46" s="79"/>
      <c r="F46" s="72"/>
    </row>
    <row r="47" spans="1:6" ht="282.75">
      <c r="A47" s="3" t="s">
        <v>75</v>
      </c>
      <c r="B47" s="12"/>
      <c r="C47" s="39"/>
      <c r="D47" s="19"/>
      <c r="E47" s="79"/>
      <c r="F47" s="72"/>
    </row>
    <row r="48" spans="1:6" ht="43.5">
      <c r="A48" s="14" t="s">
        <v>76</v>
      </c>
      <c r="B48" s="12"/>
      <c r="C48" s="39"/>
      <c r="D48" s="19"/>
      <c r="E48" s="79"/>
      <c r="F48" s="72"/>
    </row>
    <row r="49" spans="1:6" ht="43.5">
      <c r="A49" s="14" t="s">
        <v>77</v>
      </c>
      <c r="B49" s="12"/>
      <c r="C49" s="39"/>
      <c r="D49" s="19"/>
      <c r="E49" s="79"/>
      <c r="F49" s="72"/>
    </row>
    <row r="50" spans="1:6" ht="65.25">
      <c r="A50" s="14" t="s">
        <v>228</v>
      </c>
      <c r="B50" s="12"/>
      <c r="C50" s="39"/>
      <c r="D50" s="19"/>
      <c r="E50" s="79"/>
      <c r="F50" s="72"/>
    </row>
    <row r="51" spans="1:6" ht="65.25">
      <c r="A51" s="3" t="s">
        <v>229</v>
      </c>
      <c r="B51" s="12"/>
      <c r="C51" s="39"/>
      <c r="D51" s="19"/>
      <c r="E51" s="79"/>
      <c r="F51" s="72"/>
    </row>
    <row r="52" spans="1:6" s="1" customFormat="1">
      <c r="A52" s="9" t="s">
        <v>10</v>
      </c>
      <c r="B52" s="10"/>
      <c r="C52" s="40"/>
      <c r="D52" s="10"/>
      <c r="E52" s="10"/>
      <c r="F52" s="10"/>
    </row>
    <row r="53" spans="1:6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>
      <c r="A54" s="3" t="s">
        <v>230</v>
      </c>
      <c r="B54" s="12"/>
      <c r="C54" s="42"/>
      <c r="D54" s="19"/>
      <c r="E54" s="79"/>
      <c r="F54" s="72"/>
    </row>
    <row r="55" spans="1:6" ht="65.25">
      <c r="A55" s="3" t="s">
        <v>117</v>
      </c>
      <c r="B55" s="12"/>
      <c r="C55" s="42"/>
      <c r="D55" s="19"/>
      <c r="E55" s="79"/>
      <c r="F55" s="72"/>
    </row>
    <row r="56" spans="1:6" ht="43.5">
      <c r="A56" s="3" t="s">
        <v>231</v>
      </c>
      <c r="B56" s="12"/>
      <c r="C56" s="42"/>
      <c r="D56" s="19"/>
      <c r="E56" s="79"/>
      <c r="F56" s="72"/>
    </row>
    <row r="57" spans="1:6" ht="43.5">
      <c r="A57" s="3" t="s">
        <v>232</v>
      </c>
      <c r="B57" s="12"/>
      <c r="C57" s="42"/>
      <c r="D57" s="19"/>
      <c r="E57" s="79"/>
      <c r="F57" s="72"/>
    </row>
    <row r="58" spans="1:6" ht="65.25">
      <c r="A58" s="3" t="s">
        <v>233</v>
      </c>
      <c r="B58" s="12"/>
      <c r="C58" s="42"/>
      <c r="D58" s="19"/>
      <c r="E58" s="79"/>
      <c r="F58" s="72"/>
    </row>
    <row r="59" spans="1:6" ht="65.25">
      <c r="A59" s="3" t="s">
        <v>118</v>
      </c>
      <c r="B59" s="12"/>
      <c r="C59" s="42"/>
      <c r="D59" s="19"/>
      <c r="E59" s="79"/>
      <c r="F59" s="72"/>
    </row>
    <row r="60" spans="1:6" ht="65.25">
      <c r="A60" s="3" t="s">
        <v>78</v>
      </c>
      <c r="B60" s="12"/>
      <c r="C60" s="42"/>
      <c r="D60" s="19"/>
      <c r="E60" s="79"/>
      <c r="F60" s="72"/>
    </row>
    <row r="61" spans="1:6">
      <c r="A61" s="9" t="s">
        <v>7</v>
      </c>
      <c r="B61" s="10"/>
      <c r="C61" s="40"/>
      <c r="D61" s="102"/>
      <c r="E61" s="103"/>
      <c r="F61" s="103"/>
    </row>
    <row r="62" spans="1:6">
      <c r="A62" s="15" t="s">
        <v>8</v>
      </c>
      <c r="B62" s="23">
        <v>7</v>
      </c>
      <c r="C62" s="41">
        <f>IF(B62&lt;1,0,IF(B62&lt;2,1,IF(B62&lt;4,2,IF(B62&lt;7,3,IF(B62&lt;9,4,IF(B62=9,5))))))</f>
        <v>4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>
      <c r="A63" s="13" t="s">
        <v>234</v>
      </c>
      <c r="B63" s="12"/>
      <c r="C63" s="42"/>
      <c r="D63" s="19"/>
      <c r="E63" s="79"/>
      <c r="F63" s="72"/>
    </row>
    <row r="64" spans="1:6" ht="65.25">
      <c r="A64" s="13" t="s">
        <v>235</v>
      </c>
      <c r="B64" s="12"/>
      <c r="C64" s="42"/>
      <c r="D64" s="19"/>
      <c r="E64" s="79"/>
      <c r="F64" s="72"/>
    </row>
    <row r="65" spans="1:6">
      <c r="A65" s="13" t="s">
        <v>236</v>
      </c>
      <c r="B65" s="12"/>
      <c r="C65" s="42"/>
      <c r="D65" s="19"/>
      <c r="E65" s="79"/>
      <c r="F65" s="72"/>
    </row>
    <row r="66" spans="1:6" ht="174">
      <c r="A66" s="13" t="s">
        <v>237</v>
      </c>
      <c r="B66" s="12"/>
      <c r="C66" s="42"/>
      <c r="D66" s="19"/>
      <c r="E66" s="79"/>
      <c r="F66" s="72"/>
    </row>
    <row r="67" spans="1:6" ht="65.25">
      <c r="A67" s="13" t="s">
        <v>238</v>
      </c>
      <c r="B67" s="12"/>
      <c r="C67" s="42"/>
      <c r="D67" s="19"/>
      <c r="E67" s="79"/>
      <c r="F67" s="72"/>
    </row>
    <row r="68" spans="1:6" ht="43.5">
      <c r="A68" s="13" t="s">
        <v>239</v>
      </c>
      <c r="B68" s="12"/>
      <c r="C68" s="42"/>
      <c r="D68" s="19"/>
      <c r="E68" s="79"/>
      <c r="F68" s="72"/>
    </row>
    <row r="69" spans="1:6" ht="43.5">
      <c r="A69" s="13" t="s">
        <v>240</v>
      </c>
      <c r="B69" s="12"/>
      <c r="C69" s="42"/>
      <c r="D69" s="19"/>
      <c r="E69" s="79"/>
      <c r="F69" s="72"/>
    </row>
    <row r="70" spans="1:6" ht="43.5">
      <c r="A70" s="13" t="s">
        <v>241</v>
      </c>
      <c r="B70" s="12"/>
      <c r="C70" s="42"/>
      <c r="D70" s="19"/>
      <c r="E70" s="79"/>
      <c r="F70" s="72"/>
    </row>
    <row r="71" spans="1:6" ht="65.25">
      <c r="A71" s="13" t="s">
        <v>79</v>
      </c>
      <c r="B71" s="12"/>
      <c r="C71" s="42"/>
      <c r="D71" s="19"/>
      <c r="E71" s="79"/>
      <c r="F71" s="72"/>
    </row>
    <row r="72" spans="1:6">
      <c r="A72" s="104" t="s">
        <v>11</v>
      </c>
      <c r="B72" s="105"/>
      <c r="C72" s="106"/>
      <c r="D72" s="111"/>
      <c r="E72" s="112"/>
      <c r="F72" s="112"/>
    </row>
    <row r="73" spans="1:6" ht="27" customHeight="1">
      <c r="A73" s="16" t="s">
        <v>354</v>
      </c>
      <c r="B73" s="17"/>
      <c r="C73" s="43"/>
      <c r="D73" s="18"/>
      <c r="E73" s="118"/>
      <c r="F73" s="118"/>
    </row>
    <row r="74" spans="1:6" ht="43.5">
      <c r="A74" s="15" t="s">
        <v>323</v>
      </c>
      <c r="B74" s="23">
        <v>4</v>
      </c>
      <c r="C74" s="38">
        <f>IF(B74&lt;1,0,IF(B74&lt;2,1,IF(B74&lt;3,2,IF(B74&lt;4,3,IF(B74&lt;5,4,IF(B74=5,5))))))</f>
        <v>4</v>
      </c>
      <c r="D74" s="19"/>
      <c r="E74" s="23">
        <f>SUM(E75:E79)</f>
        <v>0</v>
      </c>
      <c r="F74" s="38">
        <f>IF(E74&lt;1,0,IF(E74&lt;2,1,IF(E74&lt;3,2,IF(E74&lt;4,3,IF(E74&lt;5,4,IF(E74=5,5))))))</f>
        <v>0</v>
      </c>
    </row>
    <row r="75" spans="1:6">
      <c r="A75" s="110" t="s">
        <v>324</v>
      </c>
      <c r="B75" s="12"/>
      <c r="C75" s="11"/>
      <c r="D75" s="19"/>
      <c r="E75" s="79"/>
      <c r="F75" s="72"/>
    </row>
    <row r="76" spans="1:6">
      <c r="A76" s="110" t="s">
        <v>325</v>
      </c>
      <c r="B76" s="12"/>
      <c r="C76" s="11"/>
      <c r="D76" s="19"/>
      <c r="E76" s="79"/>
      <c r="F76" s="72"/>
    </row>
    <row r="77" spans="1:6" ht="65.25">
      <c r="A77" s="110" t="s">
        <v>326</v>
      </c>
      <c r="B77" s="12"/>
      <c r="C77" s="11"/>
      <c r="D77" s="19"/>
      <c r="E77" s="79"/>
      <c r="F77" s="72"/>
    </row>
    <row r="78" spans="1:6" ht="43.5">
      <c r="A78" s="110" t="s">
        <v>327</v>
      </c>
      <c r="B78" s="12"/>
      <c r="C78" s="11"/>
      <c r="D78" s="19"/>
      <c r="E78" s="79"/>
      <c r="F78" s="72"/>
    </row>
    <row r="79" spans="1:6">
      <c r="A79" s="110" t="s">
        <v>328</v>
      </c>
      <c r="B79" s="12"/>
      <c r="C79" s="11"/>
      <c r="D79" s="19"/>
      <c r="E79" s="79"/>
      <c r="F79" s="72"/>
    </row>
    <row r="80" spans="1:6">
      <c r="A80" s="16" t="s">
        <v>56</v>
      </c>
      <c r="B80" s="17"/>
      <c r="C80" s="44"/>
      <c r="D80" s="18"/>
      <c r="E80" s="118"/>
      <c r="F80" s="118"/>
    </row>
    <row r="81" spans="1:6" s="24" customFormat="1" ht="43.5">
      <c r="A81" s="15" t="s">
        <v>329</v>
      </c>
      <c r="B81" s="23">
        <v>4</v>
      </c>
      <c r="C81" s="38">
        <f>IF(B81&lt;1,0,IF(B81&lt;2,1,IF(B81&lt;3,2,IF(B81&lt;4,3,IF(B81&lt;5,4,IF(B81=5,5))))))</f>
        <v>4</v>
      </c>
      <c r="D81" s="74"/>
      <c r="E81" s="23">
        <f>SUM(E82:E86)</f>
        <v>0</v>
      </c>
      <c r="F81" s="38">
        <f>IF(E81&lt;1,0,IF(E81&lt;2,1,IF(E81&lt;3,2,IF(E81&lt;4,3,IF(E81&lt;5,4,IF(E81=5,5))))))</f>
        <v>0</v>
      </c>
    </row>
    <row r="82" spans="1:6" ht="43.5">
      <c r="A82" s="110" t="s">
        <v>330</v>
      </c>
      <c r="B82" s="12"/>
      <c r="C82" s="45"/>
      <c r="D82" s="19"/>
      <c r="E82" s="79"/>
      <c r="F82" s="72"/>
    </row>
    <row r="83" spans="1:6">
      <c r="A83" s="110" t="s">
        <v>325</v>
      </c>
      <c r="B83" s="12"/>
      <c r="C83" s="45"/>
      <c r="D83" s="19"/>
      <c r="E83" s="79"/>
      <c r="F83" s="72"/>
    </row>
    <row r="84" spans="1:6" ht="65.25">
      <c r="A84" s="110" t="s">
        <v>326</v>
      </c>
      <c r="B84" s="12"/>
      <c r="C84" s="45"/>
      <c r="D84" s="19"/>
      <c r="E84" s="79"/>
      <c r="F84" s="72"/>
    </row>
    <row r="85" spans="1:6" ht="43.5">
      <c r="A85" s="110" t="s">
        <v>327</v>
      </c>
      <c r="B85" s="12"/>
      <c r="C85" s="45"/>
      <c r="D85" s="19"/>
      <c r="E85" s="79"/>
      <c r="F85" s="72"/>
    </row>
    <row r="86" spans="1:6">
      <c r="A86" s="110" t="s">
        <v>328</v>
      </c>
      <c r="B86" s="12"/>
      <c r="C86" s="45"/>
      <c r="D86" s="19"/>
      <c r="E86" s="79"/>
      <c r="F86" s="72"/>
    </row>
    <row r="87" spans="1:6" s="24" customFormat="1">
      <c r="A87" s="15" t="s">
        <v>331</v>
      </c>
      <c r="B87" s="23">
        <v>4</v>
      </c>
      <c r="C87" s="38">
        <f>IF(B87&lt;1,0,IF(B87&lt;2,1,IF(B87&lt;3,2,IF(B87&lt;4,3,IF(B87&lt;5,4,IF(B87=5,5))))))</f>
        <v>4</v>
      </c>
      <c r="D87" s="74"/>
      <c r="E87" s="23">
        <f>SUM(E88:E92)</f>
        <v>0</v>
      </c>
      <c r="F87" s="38">
        <f>IF(E87&lt;1,0,IF(E87&lt;2,1,IF(E87&lt;3,2,IF(E87&lt;4,3,IF(E87&lt;5,4,IF(E87=5,5))))))</f>
        <v>0</v>
      </c>
    </row>
    <row r="88" spans="1:6">
      <c r="A88" s="110" t="s">
        <v>332</v>
      </c>
      <c r="B88" s="12"/>
      <c r="C88" s="39"/>
      <c r="D88" s="19"/>
      <c r="E88" s="79"/>
      <c r="F88" s="72"/>
    </row>
    <row r="89" spans="1:6">
      <c r="A89" s="110" t="s">
        <v>325</v>
      </c>
      <c r="B89" s="12"/>
      <c r="C89" s="39"/>
      <c r="D89" s="19"/>
      <c r="E89" s="79"/>
      <c r="F89" s="72"/>
    </row>
    <row r="90" spans="1:6" ht="65.25">
      <c r="A90" s="110" t="s">
        <v>326</v>
      </c>
      <c r="B90" s="12"/>
      <c r="C90" s="39"/>
      <c r="D90" s="19"/>
      <c r="E90" s="79"/>
      <c r="F90" s="72"/>
    </row>
    <row r="91" spans="1:6" ht="43.5">
      <c r="A91" s="110" t="s">
        <v>327</v>
      </c>
      <c r="B91" s="12"/>
      <c r="C91" s="39"/>
      <c r="D91" s="19"/>
      <c r="E91" s="79"/>
      <c r="F91" s="72"/>
    </row>
    <row r="92" spans="1:6">
      <c r="A92" s="119" t="s">
        <v>328</v>
      </c>
      <c r="B92" s="120"/>
      <c r="C92" s="121"/>
      <c r="D92" s="122"/>
      <c r="E92" s="79"/>
      <c r="F92" s="123"/>
    </row>
    <row r="93" spans="1:6">
      <c r="A93" s="29" t="s">
        <v>249</v>
      </c>
      <c r="B93" s="28"/>
      <c r="C93" s="34">
        <f>SUM(C7+C17+C25+C33+C39+C45+C53+C62)/8</f>
        <v>4.25</v>
      </c>
      <c r="D93" s="124"/>
      <c r="E93" s="125"/>
      <c r="F93" s="34">
        <f>SUM(F7+F17+F25+F33+F39+F45+F53+F62)/8</f>
        <v>0</v>
      </c>
    </row>
    <row r="94" spans="1:6">
      <c r="A94" s="126" t="s">
        <v>333</v>
      </c>
      <c r="B94" s="127"/>
      <c r="C94" s="128">
        <f>SUM(C74+C81+C87)/3</f>
        <v>4</v>
      </c>
      <c r="D94" s="129"/>
      <c r="E94" s="130"/>
      <c r="F94" s="128">
        <f>SUM(F74+F81+F87)/3</f>
        <v>0</v>
      </c>
    </row>
    <row r="95" spans="1:6">
      <c r="A95" s="31" t="s">
        <v>334</v>
      </c>
      <c r="B95" s="133"/>
      <c r="C95" s="134">
        <f>SUM(C7:C92)/11</f>
        <v>4.1818181818181817</v>
      </c>
      <c r="D95" s="135"/>
      <c r="E95" s="136"/>
      <c r="F95" s="134">
        <f>SUM(F7:F92)/11</f>
        <v>0</v>
      </c>
    </row>
    <row r="97" spans="1:10">
      <c r="A97" s="164" t="s">
        <v>43</v>
      </c>
      <c r="B97" s="162"/>
      <c r="C97" s="162"/>
      <c r="D97" s="162"/>
      <c r="E97" s="162"/>
      <c r="F97" s="163"/>
      <c r="G97" s="163"/>
      <c r="H97" s="163"/>
      <c r="I97" s="163"/>
      <c r="J97" s="162"/>
    </row>
    <row r="98" spans="1:10">
      <c r="A98" s="162" t="s">
        <v>370</v>
      </c>
      <c r="B98" s="162"/>
      <c r="C98" s="162"/>
      <c r="D98" s="162"/>
      <c r="E98" s="162"/>
      <c r="F98" s="163"/>
      <c r="G98" s="163"/>
      <c r="H98" s="163"/>
      <c r="I98" s="163"/>
      <c r="J98" s="162"/>
    </row>
    <row r="99" spans="1:10">
      <c r="A99" s="162" t="s">
        <v>371</v>
      </c>
      <c r="B99" s="162"/>
      <c r="C99" s="162"/>
      <c r="D99" s="162"/>
      <c r="E99" s="162"/>
      <c r="F99" s="163"/>
      <c r="G99" s="163"/>
      <c r="H99" s="163"/>
      <c r="I99" s="163"/>
      <c r="J99" s="162"/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8" right="0.4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hidden="1" customWidth="1"/>
    <col min="6" max="6" width="5.75" style="8" hidden="1" customWidth="1"/>
    <col min="7" max="7" width="9.75" style="5" customWidth="1"/>
    <col min="8" max="9" width="9" style="5"/>
    <col min="10" max="10" width="9.75" style="5" customWidth="1"/>
    <col min="11" max="12" width="9" style="5"/>
    <col min="13" max="13" width="9.75" style="5" customWidth="1"/>
    <col min="14" max="15" width="9" style="5"/>
    <col min="16" max="16" width="9.75" style="5" customWidth="1"/>
    <col min="17" max="16384" width="9" style="5"/>
  </cols>
  <sheetData>
    <row r="1" spans="1:18">
      <c r="A1" s="660" t="s">
        <v>335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</row>
    <row r="2" spans="1:18">
      <c r="A2" s="56"/>
      <c r="B2" s="58"/>
      <c r="C2" s="58"/>
      <c r="D2" s="58"/>
      <c r="E2" s="58"/>
      <c r="F2" s="58"/>
    </row>
    <row r="3" spans="1:18">
      <c r="A3" s="688" t="s">
        <v>39</v>
      </c>
      <c r="B3" s="689" t="s">
        <v>341</v>
      </c>
      <c r="C3" s="658"/>
      <c r="D3" s="658"/>
      <c r="E3" s="689" t="s">
        <v>340</v>
      </c>
      <c r="F3" s="658"/>
      <c r="G3" s="690" t="s">
        <v>337</v>
      </c>
      <c r="H3" s="690"/>
      <c r="I3" s="690"/>
      <c r="J3" s="691" t="s">
        <v>349</v>
      </c>
      <c r="K3" s="691"/>
      <c r="L3" s="691"/>
      <c r="M3" s="692" t="s">
        <v>348</v>
      </c>
      <c r="N3" s="692"/>
      <c r="O3" s="692"/>
      <c r="P3" s="687" t="s">
        <v>350</v>
      </c>
      <c r="Q3" s="687"/>
      <c r="R3" s="687"/>
    </row>
    <row r="4" spans="1:18">
      <c r="A4" s="688"/>
      <c r="B4" s="658"/>
      <c r="C4" s="658"/>
      <c r="D4" s="658"/>
      <c r="E4" s="658"/>
      <c r="F4" s="658"/>
      <c r="G4" s="690" t="s">
        <v>338</v>
      </c>
      <c r="H4" s="690"/>
      <c r="I4" s="690"/>
      <c r="J4" s="691" t="s">
        <v>338</v>
      </c>
      <c r="K4" s="691"/>
      <c r="L4" s="691"/>
      <c r="M4" s="692" t="s">
        <v>338</v>
      </c>
      <c r="N4" s="692"/>
      <c r="O4" s="692"/>
      <c r="P4" s="687" t="s">
        <v>338</v>
      </c>
      <c r="Q4" s="687"/>
      <c r="R4" s="687"/>
    </row>
    <row r="5" spans="1:18">
      <c r="A5" s="688"/>
      <c r="B5" s="68">
        <v>2554</v>
      </c>
      <c r="C5" s="68">
        <v>2555</v>
      </c>
      <c r="D5" s="68">
        <v>2556</v>
      </c>
      <c r="E5" s="68" t="s">
        <v>41</v>
      </c>
      <c r="F5" s="69" t="s">
        <v>42</v>
      </c>
      <c r="G5" s="181" t="s">
        <v>339</v>
      </c>
      <c r="H5" s="181" t="s">
        <v>41</v>
      </c>
      <c r="I5" s="181" t="s">
        <v>42</v>
      </c>
      <c r="J5" s="182" t="s">
        <v>339</v>
      </c>
      <c r="K5" s="182" t="s">
        <v>41</v>
      </c>
      <c r="L5" s="182" t="s">
        <v>42</v>
      </c>
      <c r="M5" s="183" t="s">
        <v>339</v>
      </c>
      <c r="N5" s="183" t="s">
        <v>41</v>
      </c>
      <c r="O5" s="183" t="s">
        <v>42</v>
      </c>
      <c r="P5" s="184" t="s">
        <v>339</v>
      </c>
      <c r="Q5" s="184" t="s">
        <v>41</v>
      </c>
      <c r="R5" s="184" t="s">
        <v>42</v>
      </c>
    </row>
    <row r="6" spans="1:18" s="1" customFormat="1" ht="43.5">
      <c r="A6" s="86" t="s">
        <v>378</v>
      </c>
      <c r="B6" s="87"/>
      <c r="C6" s="87"/>
      <c r="D6" s="87"/>
      <c r="E6" s="87"/>
      <c r="F6" s="88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>
      <c r="A7" s="3" t="s">
        <v>5</v>
      </c>
      <c r="B7" s="22">
        <v>3</v>
      </c>
      <c r="C7" s="22">
        <v>4</v>
      </c>
      <c r="D7" s="22">
        <v>4</v>
      </c>
      <c r="E7" s="23">
        <v>5</v>
      </c>
      <c r="F7" s="38">
        <f>IF(E7&lt;1,0,IF(E7&lt;2,1,IF(E7&lt;4,2,IF(E7&lt;6,3,IF(E7&lt;8,4,IF(E7=8,5))))))</f>
        <v>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1" customFormat="1">
      <c r="A8" s="89" t="s">
        <v>9</v>
      </c>
      <c r="B8" s="90"/>
      <c r="C8" s="90"/>
      <c r="D8" s="90"/>
      <c r="E8" s="90"/>
      <c r="F8" s="9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>
      <c r="A9" s="3" t="s">
        <v>0</v>
      </c>
      <c r="B9" s="23" t="s">
        <v>12</v>
      </c>
      <c r="C9" s="22">
        <v>5</v>
      </c>
      <c r="D9" s="22">
        <v>5</v>
      </c>
      <c r="E9" s="23">
        <v>5</v>
      </c>
      <c r="F9" s="38">
        <f>IF(E9&lt;1,0,IF(E9&lt;2,1,IF(E9&lt;3,2,IF(E9&lt;5,3,IF(E9&lt;7,4,IF(E9=7,5))))))</f>
        <v>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43.5">
      <c r="A10" s="3" t="s">
        <v>1</v>
      </c>
      <c r="B10" s="22">
        <v>5</v>
      </c>
      <c r="C10" s="22">
        <v>4</v>
      </c>
      <c r="D10" s="22">
        <v>3</v>
      </c>
      <c r="E10" s="23">
        <v>7</v>
      </c>
      <c r="F10" s="41">
        <f>IF(E10&lt;1,0,IF(E10&lt;2,1,IF(E10&lt;4,2,IF(E10&lt;6,3,IF(E10=6,4,IF(E10=7,5,))))))</f>
        <v>5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>
      <c r="A11" s="3" t="s">
        <v>2</v>
      </c>
      <c r="B11" s="22">
        <v>5</v>
      </c>
      <c r="C11" s="22">
        <v>3</v>
      </c>
      <c r="D11" s="22">
        <v>5</v>
      </c>
      <c r="E11" s="23">
        <v>5</v>
      </c>
      <c r="F11" s="38">
        <f>IF(E11&lt;1,0,IF(E11&lt;2,1,IF(E11&lt;3,2,IF(E11&lt;4,3,IF(E11&lt;5,4,IF(E11=5,5))))))</f>
        <v>5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>
      <c r="A12" s="3" t="s">
        <v>3</v>
      </c>
      <c r="B12" s="22">
        <v>5</v>
      </c>
      <c r="C12" s="22">
        <v>5</v>
      </c>
      <c r="D12" s="22">
        <v>5</v>
      </c>
      <c r="E12" s="23">
        <v>5</v>
      </c>
      <c r="F12" s="38">
        <f>IF(E12&lt;1,0,IF(E12&lt;2,1,IF(E12&lt;3,2,IF(E12&lt;4,3,IF(E12&lt;5,4,IF(E12=5,5))))))</f>
        <v>5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>
      <c r="A13" s="3" t="s">
        <v>4</v>
      </c>
      <c r="B13" s="22">
        <v>5</v>
      </c>
      <c r="C13" s="22">
        <v>5</v>
      </c>
      <c r="D13" s="22">
        <v>5</v>
      </c>
      <c r="E13" s="23">
        <v>6</v>
      </c>
      <c r="F13" s="38">
        <f>IF(E13&lt;1,0,IF(E13&lt;2,1,IF(E13&lt;3,2,IF(E13&lt;5,3,IF(E13&lt;6,4,IF(E13=6,5))))))</f>
        <v>5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s="1" customFormat="1">
      <c r="A14" s="89" t="s">
        <v>10</v>
      </c>
      <c r="B14" s="90"/>
      <c r="C14" s="90"/>
      <c r="D14" s="90"/>
      <c r="E14" s="90"/>
      <c r="F14" s="9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>
      <c r="A15" s="3" t="s">
        <v>6</v>
      </c>
      <c r="B15" s="22">
        <v>3</v>
      </c>
      <c r="C15" s="22">
        <v>3</v>
      </c>
      <c r="D15" s="22">
        <v>2</v>
      </c>
      <c r="E15" s="23">
        <v>6</v>
      </c>
      <c r="F15" s="41">
        <f>IF(E15&lt;1,0,IF(E15&lt;2,1,IF(E15&lt;4,2,IF(E15&lt;6,3,IF(E15=6,4,IF(E15=7,5,))))))</f>
        <v>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s="24" customFormat="1">
      <c r="A16" s="89" t="s">
        <v>7</v>
      </c>
      <c r="B16" s="90"/>
      <c r="C16" s="90"/>
      <c r="D16" s="90"/>
      <c r="E16" s="90"/>
      <c r="F16" s="9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>
      <c r="A17" s="3" t="s">
        <v>8</v>
      </c>
      <c r="B17" s="22">
        <v>4</v>
      </c>
      <c r="C17" s="22">
        <v>4</v>
      </c>
      <c r="D17" s="22">
        <v>4</v>
      </c>
      <c r="E17" s="23">
        <v>9</v>
      </c>
      <c r="F17" s="41">
        <f>IF(E17&lt;1,0,IF(E17&lt;2,1,IF(E17&lt;4,2,IF(E17&lt;7,3,IF(E17&lt;9,4,IF(E17=9,5))))))</f>
        <v>5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24" customFormat="1">
      <c r="A18" s="89" t="s">
        <v>11</v>
      </c>
      <c r="B18" s="90"/>
      <c r="C18" s="90"/>
      <c r="D18" s="90"/>
      <c r="E18" s="90"/>
      <c r="F18" s="91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>
      <c r="A19" s="54" t="s">
        <v>44</v>
      </c>
      <c r="B19" s="17"/>
      <c r="C19" s="17"/>
      <c r="D19" s="17"/>
      <c r="E19" s="17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>
      <c r="A20" s="173" t="s">
        <v>56</v>
      </c>
      <c r="B20" s="174"/>
      <c r="C20" s="174"/>
      <c r="D20" s="174"/>
      <c r="E20" s="175"/>
      <c r="F20" s="176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s="24" customFormat="1">
      <c r="A21" s="140" t="s">
        <v>375</v>
      </c>
      <c r="B21" s="28">
        <v>4.37</v>
      </c>
      <c r="C21" s="28">
        <v>4.2699999999999996</v>
      </c>
      <c r="D21" s="28">
        <v>4.28</v>
      </c>
      <c r="E21" s="28"/>
      <c r="F21" s="34">
        <f>SUM(F7+F9+F10+F11+F12+F13+F15+F17)/8</f>
        <v>4.5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</row>
    <row r="22" spans="1:18" s="24" customFormat="1">
      <c r="A22" s="180" t="s">
        <v>377</v>
      </c>
      <c r="B22" s="27"/>
      <c r="C22" s="27"/>
      <c r="D22" s="27"/>
      <c r="E22" s="27"/>
      <c r="F22" s="48" t="e">
        <f>SUM(#REF!+#REF!+#REF!+#REF!+#REF!+#REF!+#REF!+#REF!+#REF!+#REF!+#REF!+#REF!+#REF!+#REF!+#REF!+#REF!+#REF!+#REF!+#REF!+#REF!+#REF!+#REF!+#REF!+#REF!+#REF!+#REF!+#REF!+#REF!)/28</f>
        <v>#REF!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</row>
    <row r="23" spans="1:18" s="24" customFormat="1">
      <c r="A23" s="133" t="s">
        <v>376</v>
      </c>
      <c r="B23" s="32"/>
      <c r="C23" s="32"/>
      <c r="D23" s="32"/>
      <c r="E23" s="32"/>
      <c r="F23" s="49">
        <f>SUM(F7:F20)/36</f>
        <v>1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</row>
    <row r="25" spans="1:18">
      <c r="A25" s="160"/>
    </row>
    <row r="26" spans="1:18">
      <c r="B26" s="57">
        <v>1</v>
      </c>
      <c r="C26" s="5" t="s">
        <v>368</v>
      </c>
    </row>
    <row r="27" spans="1:18">
      <c r="B27" s="57">
        <v>2</v>
      </c>
      <c r="C27" s="5" t="s">
        <v>369</v>
      </c>
    </row>
  </sheetData>
  <mergeCells count="12">
    <mergeCell ref="A1:R1"/>
    <mergeCell ref="P3:R3"/>
    <mergeCell ref="P4:R4"/>
    <mergeCell ref="A3:A5"/>
    <mergeCell ref="B3:D4"/>
    <mergeCell ref="E3:F4"/>
    <mergeCell ref="G3:I3"/>
    <mergeCell ref="G4:I4"/>
    <mergeCell ref="J3:L3"/>
    <mergeCell ref="J4:L4"/>
    <mergeCell ref="M3:O3"/>
    <mergeCell ref="M4:O4"/>
  </mergeCells>
  <pageMargins left="0.37" right="0.36" top="0.45" bottom="0.43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2"/>
  <sheetViews>
    <sheetView workbookViewId="0">
      <selection sqref="A1:XFD1048576"/>
    </sheetView>
  </sheetViews>
  <sheetFormatPr defaultColWidth="9" defaultRowHeight="21.75"/>
  <cols>
    <col min="1" max="1" width="53.875" style="7" customWidth="1"/>
    <col min="2" max="2" width="5.75" style="5" customWidth="1"/>
    <col min="3" max="3" width="5.75" style="8" customWidth="1"/>
    <col min="4" max="4" width="10.25" style="8" customWidth="1"/>
    <col min="5" max="6" width="6.75" style="8" customWidth="1"/>
    <col min="7" max="7" width="10.25" style="8" customWidth="1"/>
    <col min="8" max="9" width="6.75" style="8" customWidth="1"/>
    <col min="10" max="16384" width="9" style="5"/>
  </cols>
  <sheetData>
    <row r="1" spans="1:9">
      <c r="A1" s="660" t="s">
        <v>335</v>
      </c>
      <c r="B1" s="660"/>
      <c r="C1" s="660"/>
      <c r="D1" s="660"/>
      <c r="E1" s="660"/>
      <c r="F1" s="660"/>
      <c r="G1" s="5"/>
      <c r="H1" s="5"/>
      <c r="I1" s="5"/>
    </row>
    <row r="2" spans="1:9">
      <c r="A2" s="661" t="s">
        <v>336</v>
      </c>
      <c r="B2" s="661"/>
      <c r="C2" s="59"/>
      <c r="D2" s="59"/>
      <c r="E2" s="59"/>
      <c r="F2" s="59"/>
      <c r="G2" s="59"/>
      <c r="H2" s="59"/>
      <c r="I2" s="59"/>
    </row>
    <row r="3" spans="1:9">
      <c r="A3" s="659" t="s">
        <v>39</v>
      </c>
      <c r="B3" s="665" t="s">
        <v>340</v>
      </c>
      <c r="C3" s="667"/>
      <c r="D3" s="662" t="s">
        <v>372</v>
      </c>
      <c r="E3" s="663"/>
      <c r="F3" s="664"/>
      <c r="G3" s="662" t="s">
        <v>372</v>
      </c>
      <c r="H3" s="663"/>
      <c r="I3" s="664"/>
    </row>
    <row r="4" spans="1:9">
      <c r="A4" s="659"/>
      <c r="B4" s="668"/>
      <c r="C4" s="670"/>
      <c r="D4" s="662" t="s">
        <v>338</v>
      </c>
      <c r="E4" s="663"/>
      <c r="F4" s="664"/>
      <c r="G4" s="662" t="s">
        <v>347</v>
      </c>
      <c r="H4" s="663"/>
      <c r="I4" s="664"/>
    </row>
    <row r="5" spans="1:9">
      <c r="A5" s="659"/>
      <c r="B5" s="68" t="s">
        <v>41</v>
      </c>
      <c r="C5" s="69" t="s">
        <v>42</v>
      </c>
      <c r="D5" s="69" t="s">
        <v>339</v>
      </c>
      <c r="E5" s="69" t="s">
        <v>41</v>
      </c>
      <c r="F5" s="69" t="s">
        <v>42</v>
      </c>
      <c r="G5" s="69" t="s">
        <v>339</v>
      </c>
      <c r="H5" s="69" t="s">
        <v>41</v>
      </c>
      <c r="I5" s="69" t="s">
        <v>42</v>
      </c>
    </row>
    <row r="6" spans="1:9" s="1" customFormat="1">
      <c r="A6" s="86" t="s">
        <v>378</v>
      </c>
      <c r="B6" s="87"/>
      <c r="C6" s="88"/>
      <c r="D6" s="87"/>
      <c r="E6" s="87"/>
      <c r="F6" s="87"/>
      <c r="G6" s="87"/>
      <c r="H6" s="87"/>
      <c r="I6" s="87"/>
    </row>
    <row r="7" spans="1:9">
      <c r="A7" s="15" t="s">
        <v>5</v>
      </c>
      <c r="B7" s="23"/>
      <c r="C7" s="38"/>
      <c r="D7" s="19"/>
      <c r="E7" s="23">
        <f>SUM(E8:E15)</f>
        <v>0</v>
      </c>
      <c r="F7" s="38">
        <f>IF(E7&lt;1,0,IF(E7&lt;2,1,IF(E7&lt;4,2,IF(E7&lt;6,3,IF(E7&lt;8,4,IF(E7=8,5))))))</f>
        <v>0</v>
      </c>
      <c r="G7" s="19"/>
      <c r="H7" s="23">
        <f>SUM(H8:H15)</f>
        <v>0</v>
      </c>
      <c r="I7" s="38">
        <f>IF(H7&lt;1,0,IF(H7&lt;2,1,IF(H7&lt;4,2,IF(H7&lt;6,3,IF(H7&lt;8,4,IF(H7=8,5))))))</f>
        <v>0</v>
      </c>
    </row>
    <row r="8" spans="1:9" ht="87">
      <c r="A8" s="3" t="s">
        <v>205</v>
      </c>
      <c r="B8" s="12"/>
      <c r="C8" s="39"/>
      <c r="D8" s="19"/>
      <c r="E8" s="79"/>
      <c r="F8" s="72"/>
      <c r="G8" s="19"/>
      <c r="H8" s="79"/>
      <c r="I8" s="72"/>
    </row>
    <row r="9" spans="1:9">
      <c r="A9" s="3" t="s">
        <v>206</v>
      </c>
      <c r="B9" s="12"/>
      <c r="C9" s="39"/>
      <c r="D9" s="19"/>
      <c r="E9" s="79"/>
      <c r="F9" s="72"/>
      <c r="G9" s="19"/>
      <c r="H9" s="79"/>
      <c r="I9" s="72"/>
    </row>
    <row r="10" spans="1:9" ht="43.5">
      <c r="A10" s="3" t="s">
        <v>207</v>
      </c>
      <c r="B10" s="12"/>
      <c r="C10" s="39"/>
      <c r="D10" s="19"/>
      <c r="E10" s="79"/>
      <c r="F10" s="72"/>
      <c r="G10" s="19"/>
      <c r="H10" s="79"/>
      <c r="I10" s="72"/>
    </row>
    <row r="11" spans="1:9" ht="51.75" customHeight="1">
      <c r="A11" s="3" t="s">
        <v>111</v>
      </c>
      <c r="B11" s="12"/>
      <c r="C11" s="39"/>
      <c r="D11" s="19"/>
      <c r="E11" s="79"/>
      <c r="F11" s="72"/>
      <c r="G11" s="19"/>
      <c r="H11" s="79"/>
      <c r="I11" s="72"/>
    </row>
    <row r="12" spans="1:9">
      <c r="A12" s="3" t="s">
        <v>208</v>
      </c>
      <c r="B12" s="12"/>
      <c r="C12" s="39"/>
      <c r="D12" s="19"/>
      <c r="E12" s="79"/>
      <c r="F12" s="72"/>
      <c r="G12" s="19"/>
      <c r="H12" s="79"/>
      <c r="I12" s="72"/>
    </row>
    <row r="13" spans="1:9" ht="54.75" customHeight="1">
      <c r="A13" s="3" t="s">
        <v>209</v>
      </c>
      <c r="B13" s="12"/>
      <c r="C13" s="39"/>
      <c r="D13" s="19"/>
      <c r="E13" s="79"/>
      <c r="F13" s="72"/>
      <c r="G13" s="19"/>
      <c r="H13" s="79"/>
      <c r="I13" s="72"/>
    </row>
    <row r="14" spans="1:9" ht="65.25">
      <c r="A14" s="3" t="s">
        <v>210</v>
      </c>
      <c r="B14" s="12"/>
      <c r="C14" s="39"/>
      <c r="D14" s="19"/>
      <c r="E14" s="79"/>
      <c r="F14" s="72"/>
      <c r="G14" s="19"/>
      <c r="H14" s="79"/>
      <c r="I14" s="72"/>
    </row>
    <row r="15" spans="1:9" ht="43.5">
      <c r="A15" s="3" t="s">
        <v>211</v>
      </c>
      <c r="B15" s="12"/>
      <c r="C15" s="39"/>
      <c r="D15" s="19"/>
      <c r="E15" s="79"/>
      <c r="F15" s="72"/>
      <c r="G15" s="19"/>
      <c r="H15" s="79"/>
      <c r="I15" s="72"/>
    </row>
    <row r="16" spans="1:9" s="1" customFormat="1">
      <c r="A16" s="89" t="s">
        <v>9</v>
      </c>
      <c r="B16" s="90"/>
      <c r="C16" s="91"/>
      <c r="D16" s="90"/>
      <c r="E16" s="90"/>
      <c r="F16" s="90"/>
      <c r="G16" s="90"/>
      <c r="H16" s="90"/>
      <c r="I16" s="90"/>
    </row>
    <row r="17" spans="1:9">
      <c r="A17" s="15" t="s">
        <v>0</v>
      </c>
      <c r="B17" s="23"/>
      <c r="C17" s="38"/>
      <c r="D17" s="19"/>
      <c r="E17" s="23">
        <f>SUM(E18:E24)</f>
        <v>0</v>
      </c>
      <c r="F17" s="38">
        <f>IF(E17&lt;1,0,IF(E17&lt;2,1,IF(E17&lt;3,2,IF(E17&lt;5,3,IF(E17&lt;7,4,IF(E17=7,5))))))</f>
        <v>0</v>
      </c>
      <c r="G17" s="19"/>
      <c r="H17" s="23">
        <f>SUM(H18:H24)</f>
        <v>0</v>
      </c>
      <c r="I17" s="38">
        <f>IF(H17&lt;1,0,IF(H17&lt;2,1,IF(H17&lt;3,2,IF(H17&lt;5,3,IF(H17&lt;7,4,IF(H17=7,5))))))</f>
        <v>0</v>
      </c>
    </row>
    <row r="18" spans="1:9">
      <c r="A18" s="13" t="s">
        <v>212</v>
      </c>
      <c r="B18" s="12"/>
      <c r="C18" s="39"/>
      <c r="D18" s="19"/>
      <c r="E18" s="79"/>
      <c r="F18" s="72"/>
      <c r="G18" s="19"/>
      <c r="H18" s="79"/>
      <c r="I18" s="72"/>
    </row>
    <row r="19" spans="1:9">
      <c r="A19" s="13" t="s">
        <v>213</v>
      </c>
      <c r="B19" s="12"/>
      <c r="C19" s="39"/>
      <c r="D19" s="19"/>
      <c r="E19" s="79"/>
      <c r="F19" s="72"/>
      <c r="G19" s="19"/>
      <c r="H19" s="79"/>
      <c r="I19" s="72"/>
    </row>
    <row r="20" spans="1:9" ht="43.5">
      <c r="A20" s="13" t="s">
        <v>214</v>
      </c>
      <c r="B20" s="12"/>
      <c r="C20" s="39"/>
      <c r="D20" s="19"/>
      <c r="E20" s="79"/>
      <c r="F20" s="72"/>
      <c r="G20" s="19"/>
      <c r="H20" s="79"/>
      <c r="I20" s="72"/>
    </row>
    <row r="21" spans="1:9" ht="43.5">
      <c r="A21" s="13" t="s">
        <v>215</v>
      </c>
      <c r="B21" s="12"/>
      <c r="C21" s="39"/>
      <c r="D21" s="19"/>
      <c r="E21" s="79"/>
      <c r="F21" s="72"/>
      <c r="G21" s="19"/>
      <c r="H21" s="79"/>
      <c r="I21" s="72"/>
    </row>
    <row r="22" spans="1:9">
      <c r="A22" s="13" t="s">
        <v>216</v>
      </c>
      <c r="B22" s="12"/>
      <c r="C22" s="39"/>
      <c r="D22" s="19"/>
      <c r="E22" s="79"/>
      <c r="F22" s="72"/>
      <c r="G22" s="19"/>
      <c r="H22" s="79"/>
      <c r="I22" s="72"/>
    </row>
    <row r="23" spans="1:9">
      <c r="A23" s="13" t="s">
        <v>217</v>
      </c>
      <c r="B23" s="12"/>
      <c r="C23" s="39"/>
      <c r="D23" s="19"/>
      <c r="E23" s="79"/>
      <c r="F23" s="72"/>
      <c r="G23" s="19"/>
      <c r="H23" s="79"/>
      <c r="I23" s="72"/>
    </row>
    <row r="24" spans="1:9" ht="43.5">
      <c r="A24" s="13" t="s">
        <v>218</v>
      </c>
      <c r="B24" s="12"/>
      <c r="C24" s="39"/>
      <c r="D24" s="19"/>
      <c r="E24" s="79"/>
      <c r="F24" s="72"/>
      <c r="G24" s="19"/>
      <c r="H24" s="79"/>
      <c r="I24" s="72"/>
    </row>
    <row r="25" spans="1:9">
      <c r="A25" s="15" t="s">
        <v>1</v>
      </c>
      <c r="B25" s="23"/>
      <c r="C25" s="41"/>
      <c r="D25" s="19"/>
      <c r="E25" s="23">
        <f>SUM(E26:E32)</f>
        <v>0</v>
      </c>
      <c r="F25" s="41">
        <f>IF(E25&lt;1,0,IF(E25&lt;2,1,IF(E25&lt;4,2,IF(E25&lt;6,3,IF(E25=6,4,IF(E25=7,5,))))))</f>
        <v>0</v>
      </c>
      <c r="G25" s="19"/>
      <c r="H25" s="23">
        <f>SUM(H26:H32)</f>
        <v>0</v>
      </c>
      <c r="I25" s="41">
        <f>IF(H25&lt;1,0,IF(H25&lt;2,1,IF(H25&lt;4,2,IF(H25&lt;6,3,IF(H25=6,4,IF(H25=7,5,))))))</f>
        <v>0</v>
      </c>
    </row>
    <row r="26" spans="1:9" ht="65.25">
      <c r="A26" s="13" t="s">
        <v>219</v>
      </c>
      <c r="B26" s="12"/>
      <c r="C26" s="42"/>
      <c r="D26" s="19"/>
      <c r="E26" s="79"/>
      <c r="F26" s="72"/>
      <c r="G26" s="19"/>
      <c r="H26" s="79"/>
      <c r="I26" s="72"/>
    </row>
    <row r="27" spans="1:9" ht="65.25">
      <c r="A27" s="13" t="s">
        <v>220</v>
      </c>
      <c r="B27" s="12"/>
      <c r="C27" s="42"/>
      <c r="D27" s="19"/>
      <c r="E27" s="79"/>
      <c r="F27" s="72"/>
      <c r="G27" s="19"/>
      <c r="H27" s="79"/>
      <c r="I27" s="72"/>
    </row>
    <row r="28" spans="1:9" ht="43.5">
      <c r="A28" s="13" t="s">
        <v>221</v>
      </c>
      <c r="B28" s="12"/>
      <c r="C28" s="42"/>
      <c r="D28" s="19"/>
      <c r="E28" s="79"/>
      <c r="F28" s="72"/>
      <c r="G28" s="19"/>
      <c r="H28" s="79"/>
      <c r="I28" s="72"/>
    </row>
    <row r="29" spans="1:9" ht="43.5">
      <c r="A29" s="13" t="s">
        <v>222</v>
      </c>
      <c r="B29" s="12"/>
      <c r="C29" s="42"/>
      <c r="D29" s="19"/>
      <c r="E29" s="79"/>
      <c r="F29" s="72"/>
      <c r="G29" s="19"/>
      <c r="H29" s="79"/>
      <c r="I29" s="72"/>
    </row>
    <row r="30" spans="1:9" ht="43.5">
      <c r="A30" s="13" t="s">
        <v>223</v>
      </c>
      <c r="B30" s="12"/>
      <c r="C30" s="42"/>
      <c r="D30" s="19"/>
      <c r="E30" s="79"/>
      <c r="F30" s="72"/>
      <c r="G30" s="19"/>
      <c r="H30" s="79"/>
      <c r="I30" s="72"/>
    </row>
    <row r="31" spans="1:9" ht="43.5">
      <c r="A31" s="13" t="s">
        <v>224</v>
      </c>
      <c r="B31" s="12"/>
      <c r="C31" s="42"/>
      <c r="D31" s="19"/>
      <c r="E31" s="79"/>
      <c r="F31" s="72"/>
      <c r="G31" s="19"/>
      <c r="H31" s="79"/>
      <c r="I31" s="72"/>
    </row>
    <row r="32" spans="1:9" ht="43.5">
      <c r="A32" s="13" t="s">
        <v>71</v>
      </c>
      <c r="B32" s="12"/>
      <c r="C32" s="42"/>
      <c r="D32" s="19"/>
      <c r="E32" s="79"/>
      <c r="F32" s="72"/>
      <c r="G32" s="19"/>
      <c r="H32" s="79"/>
      <c r="I32" s="72"/>
    </row>
    <row r="33" spans="1:9">
      <c r="A33" s="15" t="s">
        <v>2</v>
      </c>
      <c r="B33" s="23"/>
      <c r="C33" s="38"/>
      <c r="D33" s="19"/>
      <c r="E33" s="23">
        <f>SUM(E34:E38)</f>
        <v>0</v>
      </c>
      <c r="F33" s="38">
        <f>IF(E33&lt;1,0,IF(E33&lt;2,1,IF(E33&lt;3,2,IF(E33&lt;4,3,IF(E33&lt;5,4,IF(E33=5,5))))))</f>
        <v>0</v>
      </c>
      <c r="G33" s="19"/>
      <c r="H33" s="23">
        <f>SUM(H34:H38)</f>
        <v>0</v>
      </c>
      <c r="I33" s="38">
        <f>IF(H33&lt;1,0,IF(H33&lt;2,1,IF(H33&lt;3,2,IF(H33&lt;4,3,IF(H33&lt;5,4,IF(H33=5,5))))))</f>
        <v>0</v>
      </c>
    </row>
    <row r="34" spans="1:9" ht="43.5">
      <c r="A34" s="13" t="s">
        <v>225</v>
      </c>
      <c r="B34" s="12"/>
      <c r="C34" s="39"/>
      <c r="D34" s="19"/>
      <c r="E34" s="79"/>
      <c r="F34" s="72"/>
      <c r="G34" s="19"/>
      <c r="H34" s="79"/>
      <c r="I34" s="72"/>
    </row>
    <row r="35" spans="1:9" ht="43.5">
      <c r="A35" s="13" t="s">
        <v>226</v>
      </c>
      <c r="B35" s="12"/>
      <c r="C35" s="39"/>
      <c r="D35" s="19"/>
      <c r="E35" s="79"/>
      <c r="F35" s="72"/>
      <c r="G35" s="19"/>
      <c r="H35" s="79"/>
      <c r="I35" s="72"/>
    </row>
    <row r="36" spans="1:9" ht="75" customHeight="1">
      <c r="A36" s="13" t="s">
        <v>112</v>
      </c>
      <c r="B36" s="12"/>
      <c r="C36" s="39"/>
      <c r="D36" s="19"/>
      <c r="E36" s="79"/>
      <c r="F36" s="72"/>
      <c r="G36" s="19"/>
      <c r="H36" s="79"/>
      <c r="I36" s="72"/>
    </row>
    <row r="37" spans="1:9" ht="65.25">
      <c r="A37" s="13" t="s">
        <v>113</v>
      </c>
      <c r="B37" s="12"/>
      <c r="C37" s="39"/>
      <c r="D37" s="19"/>
      <c r="E37" s="79"/>
      <c r="F37" s="72"/>
      <c r="G37" s="19"/>
      <c r="H37" s="79"/>
      <c r="I37" s="72"/>
    </row>
    <row r="38" spans="1:9" ht="87">
      <c r="A38" s="13" t="s">
        <v>72</v>
      </c>
      <c r="B38" s="12"/>
      <c r="C38" s="39"/>
      <c r="D38" s="19"/>
      <c r="E38" s="79"/>
      <c r="F38" s="72"/>
      <c r="G38" s="19"/>
      <c r="H38" s="79"/>
      <c r="I38" s="72"/>
    </row>
    <row r="39" spans="1:9">
      <c r="A39" s="15" t="s">
        <v>3</v>
      </c>
      <c r="B39" s="23"/>
      <c r="C39" s="38"/>
      <c r="D39" s="19"/>
      <c r="E39" s="23">
        <f>SUM(E40:E44)</f>
        <v>0</v>
      </c>
      <c r="F39" s="38">
        <f>IF(E39&lt;1,0,IF(E39&lt;2,1,IF(E39&lt;3,2,IF(E39&lt;4,3,IF(E39&lt;5,4,IF(E39=5,5))))))</f>
        <v>0</v>
      </c>
      <c r="G39" s="19"/>
      <c r="H39" s="23">
        <f>SUM(H40:H44)</f>
        <v>0</v>
      </c>
      <c r="I39" s="38">
        <f>IF(H39&lt;1,0,IF(H39&lt;2,1,IF(H39&lt;3,2,IF(H39&lt;4,3,IF(H39&lt;5,4,IF(H39=5,5))))))</f>
        <v>0</v>
      </c>
    </row>
    <row r="40" spans="1:9">
      <c r="A40" s="13" t="s">
        <v>114</v>
      </c>
      <c r="B40" s="12"/>
      <c r="C40" s="39"/>
      <c r="D40" s="19"/>
      <c r="E40" s="79"/>
      <c r="F40" s="72"/>
      <c r="G40" s="19"/>
      <c r="H40" s="79"/>
      <c r="I40" s="72"/>
    </row>
    <row r="41" spans="1:9">
      <c r="A41" s="13" t="s">
        <v>227</v>
      </c>
      <c r="B41" s="12"/>
      <c r="C41" s="39"/>
      <c r="D41" s="19"/>
      <c r="E41" s="79"/>
      <c r="F41" s="72"/>
      <c r="G41" s="19"/>
      <c r="H41" s="79"/>
      <c r="I41" s="72"/>
    </row>
    <row r="42" spans="1:9">
      <c r="A42" s="13" t="s">
        <v>115</v>
      </c>
      <c r="B42" s="12"/>
      <c r="C42" s="39"/>
      <c r="D42" s="19"/>
      <c r="E42" s="79"/>
      <c r="F42" s="72"/>
      <c r="G42" s="19"/>
      <c r="H42" s="79"/>
      <c r="I42" s="72"/>
    </row>
    <row r="43" spans="1:9" ht="76.5" customHeight="1">
      <c r="A43" s="13" t="s">
        <v>116</v>
      </c>
      <c r="B43" s="12"/>
      <c r="C43" s="39"/>
      <c r="D43" s="19"/>
      <c r="E43" s="79"/>
      <c r="F43" s="72"/>
      <c r="G43" s="19"/>
      <c r="H43" s="79"/>
      <c r="I43" s="72"/>
    </row>
    <row r="44" spans="1:9" ht="43.5">
      <c r="A44" s="13" t="s">
        <v>73</v>
      </c>
      <c r="B44" s="12"/>
      <c r="C44" s="39"/>
      <c r="D44" s="19"/>
      <c r="E44" s="79"/>
      <c r="F44" s="72"/>
      <c r="G44" s="19"/>
      <c r="H44" s="79"/>
      <c r="I44" s="72"/>
    </row>
    <row r="45" spans="1:9">
      <c r="A45" s="15" t="s">
        <v>4</v>
      </c>
      <c r="B45" s="23"/>
      <c r="C45" s="38"/>
      <c r="D45" s="19"/>
      <c r="E45" s="23">
        <f>SUM(E46:E51)</f>
        <v>0</v>
      </c>
      <c r="F45" s="38">
        <f>IF(E45&lt;1,0,IF(E45&lt;2,1,IF(E45&lt;3,2,IF(E45&lt;5,3,IF(E45&lt;6,4,IF(E45=6,5))))))</f>
        <v>0</v>
      </c>
      <c r="G45" s="19"/>
      <c r="H45" s="23">
        <f>SUM(H46:H51)</f>
        <v>0</v>
      </c>
      <c r="I45" s="38">
        <f>IF(H45&lt;1,0,IF(H45&lt;2,1,IF(H45&lt;3,2,IF(H45&lt;5,3,IF(H45&lt;6,4,IF(H45=6,5))))))</f>
        <v>0</v>
      </c>
    </row>
    <row r="46" spans="1:9" ht="65.25">
      <c r="A46" s="3" t="s">
        <v>74</v>
      </c>
      <c r="B46" s="12"/>
      <c r="C46" s="39"/>
      <c r="D46" s="19"/>
      <c r="E46" s="79"/>
      <c r="F46" s="72"/>
      <c r="G46" s="19"/>
      <c r="H46" s="79"/>
      <c r="I46" s="72"/>
    </row>
    <row r="47" spans="1:9" ht="243.75" customHeight="1">
      <c r="A47" s="3" t="s">
        <v>75</v>
      </c>
      <c r="B47" s="12"/>
      <c r="C47" s="39"/>
      <c r="D47" s="19"/>
      <c r="E47" s="79"/>
      <c r="F47" s="72"/>
      <c r="G47" s="19"/>
      <c r="H47" s="79"/>
      <c r="I47" s="72"/>
    </row>
    <row r="48" spans="1:9" ht="43.5">
      <c r="A48" s="14" t="s">
        <v>76</v>
      </c>
      <c r="B48" s="12"/>
      <c r="C48" s="39"/>
      <c r="D48" s="19"/>
      <c r="E48" s="79"/>
      <c r="F48" s="72"/>
      <c r="G48" s="19"/>
      <c r="H48" s="79"/>
      <c r="I48" s="72"/>
    </row>
    <row r="49" spans="1:9">
      <c r="A49" s="14" t="s">
        <v>77</v>
      </c>
      <c r="B49" s="12"/>
      <c r="C49" s="39"/>
      <c r="D49" s="19"/>
      <c r="E49" s="79"/>
      <c r="F49" s="72"/>
      <c r="G49" s="19"/>
      <c r="H49" s="79"/>
      <c r="I49" s="72"/>
    </row>
    <row r="50" spans="1:9" ht="43.5">
      <c r="A50" s="13" t="s">
        <v>228</v>
      </c>
      <c r="B50" s="12"/>
      <c r="C50" s="39"/>
      <c r="D50" s="19"/>
      <c r="E50" s="79"/>
      <c r="F50" s="72"/>
      <c r="G50" s="19"/>
      <c r="H50" s="79"/>
      <c r="I50" s="72"/>
    </row>
    <row r="51" spans="1:9" ht="43.5">
      <c r="A51" s="3" t="s">
        <v>229</v>
      </c>
      <c r="B51" s="12"/>
      <c r="C51" s="39"/>
      <c r="D51" s="19"/>
      <c r="E51" s="79"/>
      <c r="F51" s="72"/>
      <c r="G51" s="19"/>
      <c r="H51" s="79"/>
      <c r="I51" s="72"/>
    </row>
    <row r="52" spans="1:9" s="1" customFormat="1">
      <c r="A52" s="89" t="s">
        <v>10</v>
      </c>
      <c r="B52" s="90"/>
      <c r="C52" s="91"/>
      <c r="D52" s="90"/>
      <c r="E52" s="90"/>
      <c r="F52" s="90"/>
      <c r="G52" s="90"/>
      <c r="H52" s="90"/>
      <c r="I52" s="90"/>
    </row>
    <row r="53" spans="1:9">
      <c r="A53" s="15" t="s">
        <v>6</v>
      </c>
      <c r="B53" s="23"/>
      <c r="C53" s="41"/>
      <c r="D53" s="19"/>
      <c r="E53" s="23">
        <f>SUM(E54:E60)</f>
        <v>0</v>
      </c>
      <c r="F53" s="41">
        <f>IF(E53&lt;1,0,IF(E53&lt;2,1,IF(E53&lt;4,2,IF(E53&lt;6,3,IF(E53=6,4,IF(E53=7,5,))))))</f>
        <v>0</v>
      </c>
      <c r="G53" s="19"/>
      <c r="H53" s="23">
        <f>SUM(H54:H60)</f>
        <v>0</v>
      </c>
      <c r="I53" s="41">
        <f>IF(H53&lt;1,0,IF(H53&lt;2,1,IF(H53&lt;4,2,IF(H53&lt;6,3,IF(H53=6,4,IF(H53=7,5,))))))</f>
        <v>0</v>
      </c>
    </row>
    <row r="54" spans="1:9">
      <c r="A54" s="3" t="s">
        <v>230</v>
      </c>
      <c r="B54" s="12"/>
      <c r="C54" s="42"/>
      <c r="D54" s="19"/>
      <c r="E54" s="79"/>
      <c r="F54" s="72"/>
      <c r="G54" s="19"/>
      <c r="H54" s="79"/>
      <c r="I54" s="72"/>
    </row>
    <row r="55" spans="1:9" ht="43.5">
      <c r="A55" s="3" t="s">
        <v>117</v>
      </c>
      <c r="B55" s="12"/>
      <c r="C55" s="42"/>
      <c r="D55" s="19"/>
      <c r="E55" s="79"/>
      <c r="F55" s="72"/>
      <c r="G55" s="19"/>
      <c r="H55" s="79"/>
      <c r="I55" s="72"/>
    </row>
    <row r="56" spans="1:9" ht="43.5">
      <c r="A56" s="3" t="s">
        <v>231</v>
      </c>
      <c r="B56" s="12"/>
      <c r="C56" s="42"/>
      <c r="D56" s="19"/>
      <c r="E56" s="79"/>
      <c r="F56" s="72"/>
      <c r="G56" s="19"/>
      <c r="H56" s="79"/>
      <c r="I56" s="72"/>
    </row>
    <row r="57" spans="1:9" ht="43.5">
      <c r="A57" s="3" t="s">
        <v>232</v>
      </c>
      <c r="B57" s="12"/>
      <c r="C57" s="42"/>
      <c r="D57" s="19"/>
      <c r="E57" s="79"/>
      <c r="F57" s="72"/>
      <c r="G57" s="19"/>
      <c r="H57" s="79"/>
      <c r="I57" s="72"/>
    </row>
    <row r="58" spans="1:9" ht="43.5">
      <c r="A58" s="3" t="s">
        <v>233</v>
      </c>
      <c r="B58" s="12"/>
      <c r="C58" s="42"/>
      <c r="D58" s="19"/>
      <c r="E58" s="79"/>
      <c r="F58" s="72"/>
      <c r="G58" s="19"/>
      <c r="H58" s="79"/>
      <c r="I58" s="72"/>
    </row>
    <row r="59" spans="1:9" ht="43.5">
      <c r="A59" s="3" t="s">
        <v>118</v>
      </c>
      <c r="B59" s="12"/>
      <c r="C59" s="42"/>
      <c r="D59" s="19"/>
      <c r="E59" s="79"/>
      <c r="F59" s="72"/>
      <c r="G59" s="19"/>
      <c r="H59" s="79"/>
      <c r="I59" s="72"/>
    </row>
    <row r="60" spans="1:9" ht="43.5">
      <c r="A60" s="3" t="s">
        <v>78</v>
      </c>
      <c r="B60" s="12"/>
      <c r="C60" s="42"/>
      <c r="D60" s="19"/>
      <c r="E60" s="79"/>
      <c r="F60" s="72"/>
      <c r="G60" s="19"/>
      <c r="H60" s="79"/>
      <c r="I60" s="72"/>
    </row>
    <row r="61" spans="1:9">
      <c r="A61" s="89" t="s">
        <v>7</v>
      </c>
      <c r="B61" s="90"/>
      <c r="C61" s="91"/>
      <c r="D61" s="92"/>
      <c r="E61" s="78"/>
      <c r="F61" s="78"/>
      <c r="G61" s="92"/>
      <c r="H61" s="78"/>
      <c r="I61" s="78"/>
    </row>
    <row r="62" spans="1:9">
      <c r="A62" s="15" t="s">
        <v>8</v>
      </c>
      <c r="B62" s="23"/>
      <c r="C62" s="41"/>
      <c r="D62" s="19"/>
      <c r="E62" s="23">
        <f>SUM(E63:E71)</f>
        <v>0</v>
      </c>
      <c r="F62" s="41">
        <f>IF(E62&lt;1,0,IF(E62&lt;2,1,IF(E62&lt;4,2,IF(E62&lt;7,3,IF(E62&lt;9,4,IF(E62=9,5))))))</f>
        <v>0</v>
      </c>
      <c r="G62" s="19"/>
      <c r="H62" s="23">
        <f>SUM(H63:H71)</f>
        <v>0</v>
      </c>
      <c r="I62" s="41">
        <f>IF(H62&lt;1,0,IF(H62&lt;2,1,IF(H62&lt;4,2,IF(H62&lt;7,3,IF(H62&lt;9,4,IF(H62=9,5))))))</f>
        <v>0</v>
      </c>
    </row>
    <row r="63" spans="1:9" ht="43.5">
      <c r="A63" s="13" t="s">
        <v>234</v>
      </c>
      <c r="B63" s="12"/>
      <c r="C63" s="42"/>
      <c r="D63" s="19"/>
      <c r="E63" s="79"/>
      <c r="F63" s="72"/>
      <c r="G63" s="19"/>
      <c r="H63" s="79"/>
      <c r="I63" s="72"/>
    </row>
    <row r="64" spans="1:9" ht="43.5">
      <c r="A64" s="13" t="s">
        <v>235</v>
      </c>
      <c r="B64" s="12"/>
      <c r="C64" s="42"/>
      <c r="D64" s="19"/>
      <c r="E64" s="79"/>
      <c r="F64" s="72"/>
      <c r="G64" s="19"/>
      <c r="H64" s="79"/>
      <c r="I64" s="72"/>
    </row>
    <row r="65" spans="1:9">
      <c r="A65" s="13" t="s">
        <v>236</v>
      </c>
      <c r="B65" s="12"/>
      <c r="C65" s="42"/>
      <c r="D65" s="19"/>
      <c r="E65" s="79"/>
      <c r="F65" s="72"/>
      <c r="G65" s="19"/>
      <c r="H65" s="79"/>
      <c r="I65" s="72"/>
    </row>
    <row r="66" spans="1:9" ht="130.5">
      <c r="A66" s="13" t="s">
        <v>237</v>
      </c>
      <c r="B66" s="12"/>
      <c r="C66" s="42"/>
      <c r="D66" s="19"/>
      <c r="E66" s="79"/>
      <c r="F66" s="72"/>
      <c r="G66" s="19"/>
      <c r="H66" s="79"/>
      <c r="I66" s="72"/>
    </row>
    <row r="67" spans="1:9" ht="43.5">
      <c r="A67" s="13" t="s">
        <v>238</v>
      </c>
      <c r="B67" s="12"/>
      <c r="C67" s="42"/>
      <c r="D67" s="19"/>
      <c r="E67" s="79"/>
      <c r="F67" s="72"/>
      <c r="G67" s="19"/>
      <c r="H67" s="79"/>
      <c r="I67" s="72"/>
    </row>
    <row r="68" spans="1:9" ht="43.5">
      <c r="A68" s="13" t="s">
        <v>239</v>
      </c>
      <c r="B68" s="12"/>
      <c r="C68" s="42"/>
      <c r="D68" s="19"/>
      <c r="E68" s="79"/>
      <c r="F68" s="72"/>
      <c r="G68" s="19"/>
      <c r="H68" s="79"/>
      <c r="I68" s="72"/>
    </row>
    <row r="69" spans="1:9" ht="43.5">
      <c r="A69" s="13" t="s">
        <v>240</v>
      </c>
      <c r="B69" s="12"/>
      <c r="C69" s="42"/>
      <c r="D69" s="19"/>
      <c r="E69" s="79"/>
      <c r="F69" s="72"/>
      <c r="G69" s="19"/>
      <c r="H69" s="79"/>
      <c r="I69" s="72"/>
    </row>
    <row r="70" spans="1:9" ht="43.5">
      <c r="A70" s="13" t="s">
        <v>241</v>
      </c>
      <c r="B70" s="12"/>
      <c r="C70" s="42"/>
      <c r="D70" s="19"/>
      <c r="E70" s="79"/>
      <c r="F70" s="72"/>
      <c r="G70" s="19"/>
      <c r="H70" s="79"/>
      <c r="I70" s="72"/>
    </row>
    <row r="71" spans="1:9" ht="43.5">
      <c r="A71" s="13" t="s">
        <v>79</v>
      </c>
      <c r="B71" s="12"/>
      <c r="C71" s="42"/>
      <c r="D71" s="19"/>
      <c r="E71" s="79"/>
      <c r="F71" s="72"/>
      <c r="G71" s="19"/>
      <c r="H71" s="79"/>
      <c r="I71" s="72"/>
    </row>
    <row r="72" spans="1:9">
      <c r="A72" s="9" t="s">
        <v>373</v>
      </c>
      <c r="B72" s="10"/>
      <c r="C72" s="40"/>
      <c r="D72" s="40"/>
      <c r="E72" s="40"/>
      <c r="F72" s="40"/>
      <c r="G72" s="40"/>
      <c r="H72" s="40"/>
      <c r="I72" s="40"/>
    </row>
    <row r="73" spans="1:9">
      <c r="A73" s="54" t="s">
        <v>259</v>
      </c>
      <c r="B73" s="165"/>
      <c r="C73" s="166"/>
      <c r="D73" s="166"/>
      <c r="E73" s="99"/>
      <c r="F73" s="166"/>
      <c r="G73" s="166"/>
      <c r="H73" s="99"/>
      <c r="I73" s="166"/>
    </row>
    <row r="74" spans="1:9" hidden="1">
      <c r="A74" s="93" t="s">
        <v>45</v>
      </c>
      <c r="B74" s="50"/>
      <c r="C74" s="51"/>
      <c r="D74" s="51"/>
      <c r="E74" s="171">
        <f>SUM(E75:E79)</f>
        <v>0</v>
      </c>
      <c r="F74" s="51">
        <f>IF(E74&lt;1,0,IF(E74&lt;2,1,IF(E74&lt;3,2,IF(E74&lt;4,3,IF(E74&lt;5,4,IF(E74=5,5))))))</f>
        <v>0</v>
      </c>
      <c r="G74" s="51"/>
      <c r="H74" s="171">
        <f>SUM(H75:H79)</f>
        <v>0</v>
      </c>
      <c r="I74" s="51">
        <f>IF(H74&lt;1,0,IF(H74&lt;2,1,IF(H74&lt;3,2,IF(H74&lt;4,3,IF(H74&lt;5,4,IF(H74=5,5))))))</f>
        <v>0</v>
      </c>
    </row>
    <row r="75" spans="1:9" hidden="1">
      <c r="A75" s="54" t="s">
        <v>119</v>
      </c>
      <c r="B75" s="165"/>
      <c r="C75" s="167"/>
      <c r="D75" s="167"/>
      <c r="E75" s="96"/>
      <c r="F75" s="167"/>
      <c r="G75" s="167"/>
      <c r="H75" s="96"/>
      <c r="I75" s="167"/>
    </row>
    <row r="76" spans="1:9" hidden="1">
      <c r="A76" s="54" t="s">
        <v>120</v>
      </c>
      <c r="B76" s="165"/>
      <c r="C76" s="167"/>
      <c r="D76" s="167"/>
      <c r="E76" s="96"/>
      <c r="F76" s="167"/>
      <c r="G76" s="167"/>
      <c r="H76" s="96"/>
      <c r="I76" s="167"/>
    </row>
    <row r="77" spans="1:9" hidden="1">
      <c r="A77" s="54" t="s">
        <v>121</v>
      </c>
      <c r="B77" s="165"/>
      <c r="C77" s="167"/>
      <c r="D77" s="167"/>
      <c r="E77" s="96"/>
      <c r="F77" s="167"/>
      <c r="G77" s="167"/>
      <c r="H77" s="96"/>
      <c r="I77" s="167"/>
    </row>
    <row r="78" spans="1:9" ht="43.5" hidden="1">
      <c r="A78" s="54" t="s">
        <v>122</v>
      </c>
      <c r="B78" s="165"/>
      <c r="C78" s="167"/>
      <c r="D78" s="167"/>
      <c r="E78" s="96"/>
      <c r="F78" s="167"/>
      <c r="G78" s="167"/>
      <c r="H78" s="96"/>
      <c r="I78" s="167"/>
    </row>
    <row r="79" spans="1:9" hidden="1">
      <c r="A79" s="54" t="s">
        <v>80</v>
      </c>
      <c r="B79" s="165"/>
      <c r="C79" s="167"/>
      <c r="D79" s="167"/>
      <c r="E79" s="96"/>
      <c r="F79" s="167"/>
      <c r="G79" s="167"/>
      <c r="H79" s="96"/>
      <c r="I79" s="167"/>
    </row>
    <row r="80" spans="1:9" s="24" customFormat="1" hidden="1">
      <c r="A80" s="93" t="s">
        <v>46</v>
      </c>
      <c r="B80" s="50"/>
      <c r="C80" s="51"/>
      <c r="D80" s="51"/>
      <c r="E80" s="171">
        <f>SUM(E81:E85)</f>
        <v>0</v>
      </c>
      <c r="F80" s="51">
        <f>IF(E80&lt;1,0,IF(E80&lt;2,1,IF(E80&lt;3,2,IF(E80&lt;4,3,IF(E80&lt;5,4,IF(E80=5,5))))))</f>
        <v>0</v>
      </c>
      <c r="G80" s="51"/>
      <c r="H80" s="171">
        <f>SUM(H81:H85)</f>
        <v>0</v>
      </c>
      <c r="I80" s="51">
        <f>IF(H80&lt;1,0,IF(H80&lt;2,1,IF(H80&lt;3,2,IF(H80&lt;4,3,IF(H80&lt;5,4,IF(H80=5,5))))))</f>
        <v>0</v>
      </c>
    </row>
    <row r="81" spans="1:9" hidden="1">
      <c r="A81" s="168" t="s">
        <v>123</v>
      </c>
      <c r="B81" s="165"/>
      <c r="C81" s="167"/>
      <c r="D81" s="167"/>
      <c r="E81" s="96"/>
      <c r="F81" s="167"/>
      <c r="G81" s="167"/>
      <c r="H81" s="96"/>
      <c r="I81" s="167"/>
    </row>
    <row r="82" spans="1:9" hidden="1">
      <c r="A82" s="168" t="s">
        <v>124</v>
      </c>
      <c r="B82" s="165"/>
      <c r="C82" s="167"/>
      <c r="D82" s="167"/>
      <c r="E82" s="96"/>
      <c r="F82" s="167"/>
      <c r="G82" s="167"/>
      <c r="H82" s="96"/>
      <c r="I82" s="167"/>
    </row>
    <row r="83" spans="1:9" hidden="1">
      <c r="A83" s="168" t="s">
        <v>125</v>
      </c>
      <c r="B83" s="165"/>
      <c r="C83" s="167"/>
      <c r="D83" s="167"/>
      <c r="E83" s="96"/>
      <c r="F83" s="167"/>
      <c r="G83" s="167"/>
      <c r="H83" s="96"/>
      <c r="I83" s="167"/>
    </row>
    <row r="84" spans="1:9" ht="43.5" hidden="1">
      <c r="A84" s="168" t="s">
        <v>126</v>
      </c>
      <c r="B84" s="165"/>
      <c r="C84" s="167"/>
      <c r="D84" s="167"/>
      <c r="E84" s="96"/>
      <c r="F84" s="167"/>
      <c r="G84" s="167"/>
      <c r="H84" s="96"/>
      <c r="I84" s="167"/>
    </row>
    <row r="85" spans="1:9" hidden="1">
      <c r="A85" s="54" t="s">
        <v>80</v>
      </c>
      <c r="B85" s="165"/>
      <c r="C85" s="167"/>
      <c r="D85" s="167"/>
      <c r="E85" s="96"/>
      <c r="F85" s="167"/>
      <c r="G85" s="167"/>
      <c r="H85" s="96"/>
      <c r="I85" s="167"/>
    </row>
    <row r="86" spans="1:9" s="24" customFormat="1" ht="43.5" hidden="1">
      <c r="A86" s="93" t="s">
        <v>47</v>
      </c>
      <c r="B86" s="50"/>
      <c r="C86" s="51"/>
      <c r="D86" s="51"/>
      <c r="E86" s="171">
        <f>SUM(E87:E91)</f>
        <v>0</v>
      </c>
      <c r="F86" s="51">
        <f>IF(E86&lt;1,0,IF(E86&lt;2,1,IF(E86&lt;3,2,IF(E86&lt;4,3,IF(E86&lt;5,4,IF(E86=5,5))))))</f>
        <v>0</v>
      </c>
      <c r="G86" s="51"/>
      <c r="H86" s="171">
        <f>SUM(H87:H91)</f>
        <v>0</v>
      </c>
      <c r="I86" s="51">
        <f>IF(H86&lt;1,0,IF(H86&lt;2,1,IF(H86&lt;3,2,IF(H86&lt;4,3,IF(H86&lt;5,4,IF(H86=5,5))))))</f>
        <v>0</v>
      </c>
    </row>
    <row r="87" spans="1:9" hidden="1">
      <c r="A87" s="168" t="s">
        <v>127</v>
      </c>
      <c r="B87" s="165"/>
      <c r="C87" s="167"/>
      <c r="D87" s="167"/>
      <c r="E87" s="96"/>
      <c r="F87" s="167"/>
      <c r="G87" s="167"/>
      <c r="H87" s="96"/>
      <c r="I87" s="167"/>
    </row>
    <row r="88" spans="1:9" hidden="1">
      <c r="A88" s="168" t="s">
        <v>128</v>
      </c>
      <c r="B88" s="165"/>
      <c r="C88" s="167"/>
      <c r="D88" s="167"/>
      <c r="E88" s="96"/>
      <c r="F88" s="167"/>
      <c r="G88" s="167"/>
      <c r="H88" s="96"/>
      <c r="I88" s="167"/>
    </row>
    <row r="89" spans="1:9" hidden="1">
      <c r="A89" s="168" t="s">
        <v>242</v>
      </c>
      <c r="B89" s="165"/>
      <c r="C89" s="167"/>
      <c r="D89" s="167"/>
      <c r="E89" s="96"/>
      <c r="F89" s="167"/>
      <c r="G89" s="167"/>
      <c r="H89" s="96"/>
      <c r="I89" s="167"/>
    </row>
    <row r="90" spans="1:9" ht="43.5" hidden="1">
      <c r="A90" s="168" t="s">
        <v>129</v>
      </c>
      <c r="B90" s="165"/>
      <c r="C90" s="167"/>
      <c r="D90" s="167"/>
      <c r="E90" s="96"/>
      <c r="F90" s="167"/>
      <c r="G90" s="167"/>
      <c r="H90" s="96"/>
      <c r="I90" s="167"/>
    </row>
    <row r="91" spans="1:9" hidden="1">
      <c r="A91" s="54" t="s">
        <v>80</v>
      </c>
      <c r="B91" s="165"/>
      <c r="C91" s="167"/>
      <c r="D91" s="167"/>
      <c r="E91" s="96"/>
      <c r="F91" s="167"/>
      <c r="G91" s="167"/>
      <c r="H91" s="96"/>
      <c r="I91" s="167"/>
    </row>
    <row r="92" spans="1:9" s="24" customFormat="1" ht="43.5" hidden="1">
      <c r="A92" s="93" t="s">
        <v>48</v>
      </c>
      <c r="B92" s="50"/>
      <c r="C92" s="51"/>
      <c r="D92" s="51"/>
      <c r="E92" s="171">
        <f>SUM(E93:E97)</f>
        <v>0</v>
      </c>
      <c r="F92" s="51">
        <f>IF(E92&lt;1,0,IF(E92&lt;2,1,IF(E92&lt;3,2,IF(E92&lt;4,3,IF(E92&lt;5,4,IF(E92=5,5))))))</f>
        <v>0</v>
      </c>
      <c r="G92" s="51"/>
      <c r="H92" s="171">
        <f>SUM(H93:H97)</f>
        <v>0</v>
      </c>
      <c r="I92" s="51">
        <f>IF(H92&lt;1,0,IF(H92&lt;2,1,IF(H92&lt;3,2,IF(H92&lt;4,3,IF(H92&lt;5,4,IF(H92=5,5))))))</f>
        <v>0</v>
      </c>
    </row>
    <row r="93" spans="1:9" hidden="1">
      <c r="A93" s="168" t="s">
        <v>130</v>
      </c>
      <c r="B93" s="165"/>
      <c r="C93" s="167"/>
      <c r="D93" s="167"/>
      <c r="E93" s="96"/>
      <c r="F93" s="167"/>
      <c r="G93" s="167"/>
      <c r="H93" s="96"/>
      <c r="I93" s="167"/>
    </row>
    <row r="94" spans="1:9" hidden="1">
      <c r="A94" s="168" t="s">
        <v>131</v>
      </c>
      <c r="B94" s="165"/>
      <c r="C94" s="167"/>
      <c r="D94" s="167"/>
      <c r="E94" s="96"/>
      <c r="F94" s="167"/>
      <c r="G94" s="167"/>
      <c r="H94" s="96"/>
      <c r="I94" s="167"/>
    </row>
    <row r="95" spans="1:9" ht="43.5" hidden="1">
      <c r="A95" s="168" t="s">
        <v>243</v>
      </c>
      <c r="B95" s="165"/>
      <c r="C95" s="167"/>
      <c r="D95" s="167"/>
      <c r="E95" s="96"/>
      <c r="F95" s="167"/>
      <c r="G95" s="167"/>
      <c r="H95" s="96"/>
      <c r="I95" s="167"/>
    </row>
    <row r="96" spans="1:9" ht="43.5" hidden="1">
      <c r="A96" s="168" t="s">
        <v>244</v>
      </c>
      <c r="B96" s="165"/>
      <c r="C96" s="167"/>
      <c r="D96" s="167"/>
      <c r="E96" s="96"/>
      <c r="F96" s="167"/>
      <c r="G96" s="167"/>
      <c r="H96" s="96"/>
      <c r="I96" s="167"/>
    </row>
    <row r="97" spans="1:9" hidden="1">
      <c r="A97" s="54" t="s">
        <v>82</v>
      </c>
      <c r="B97" s="165"/>
      <c r="C97" s="167"/>
      <c r="D97" s="167"/>
      <c r="E97" s="96"/>
      <c r="F97" s="167"/>
      <c r="G97" s="167"/>
      <c r="H97" s="96"/>
      <c r="I97" s="167"/>
    </row>
    <row r="98" spans="1:9" s="24" customFormat="1" ht="43.5" hidden="1">
      <c r="A98" s="93" t="s">
        <v>49</v>
      </c>
      <c r="B98" s="50"/>
      <c r="C98" s="51"/>
      <c r="D98" s="51"/>
      <c r="E98" s="171">
        <f>SUM(E99:E103)</f>
        <v>0</v>
      </c>
      <c r="F98" s="51">
        <f>IF(E98&lt;1,0,IF(E98&lt;2,1,IF(E98&lt;3,2,IF(E98&lt;4,3,IF(E98&lt;5,4,IF(E98=5,5))))))</f>
        <v>0</v>
      </c>
      <c r="G98" s="51"/>
      <c r="H98" s="171">
        <f>SUM(H99:H103)</f>
        <v>0</v>
      </c>
      <c r="I98" s="51">
        <f>IF(H98&lt;1,0,IF(H98&lt;2,1,IF(H98&lt;3,2,IF(H98&lt;4,3,IF(H98&lt;5,4,IF(H98=5,5))))))</f>
        <v>0</v>
      </c>
    </row>
    <row r="99" spans="1:9" ht="43.5" hidden="1">
      <c r="A99" s="168" t="s">
        <v>132</v>
      </c>
      <c r="B99" s="165"/>
      <c r="C99" s="167"/>
      <c r="D99" s="167"/>
      <c r="E99" s="96"/>
      <c r="F99" s="167"/>
      <c r="G99" s="167"/>
      <c r="H99" s="96"/>
      <c r="I99" s="167"/>
    </row>
    <row r="100" spans="1:9" ht="43.5" hidden="1">
      <c r="A100" s="65" t="s">
        <v>133</v>
      </c>
      <c r="B100" s="165"/>
      <c r="C100" s="167"/>
      <c r="D100" s="167"/>
      <c r="E100" s="96"/>
      <c r="F100" s="167"/>
      <c r="G100" s="167"/>
      <c r="H100" s="96"/>
      <c r="I100" s="167"/>
    </row>
    <row r="101" spans="1:9" hidden="1">
      <c r="A101" s="65" t="s">
        <v>134</v>
      </c>
      <c r="B101" s="165"/>
      <c r="C101" s="167"/>
      <c r="D101" s="167"/>
      <c r="E101" s="96"/>
      <c r="F101" s="167"/>
      <c r="G101" s="167"/>
      <c r="H101" s="96"/>
      <c r="I101" s="167"/>
    </row>
    <row r="102" spans="1:9" ht="43.5" hidden="1">
      <c r="A102" s="168" t="s">
        <v>135</v>
      </c>
      <c r="B102" s="165"/>
      <c r="C102" s="167"/>
      <c r="D102" s="167"/>
      <c r="E102" s="96"/>
      <c r="F102" s="167"/>
      <c r="G102" s="167"/>
      <c r="H102" s="96"/>
      <c r="I102" s="167"/>
    </row>
    <row r="103" spans="1:9" hidden="1">
      <c r="A103" s="54" t="s">
        <v>83</v>
      </c>
      <c r="B103" s="165"/>
      <c r="C103" s="167"/>
      <c r="D103" s="167"/>
      <c r="E103" s="96"/>
      <c r="F103" s="167"/>
      <c r="G103" s="167"/>
      <c r="H103" s="96"/>
      <c r="I103" s="167"/>
    </row>
    <row r="104" spans="1:9" s="24" customFormat="1" hidden="1">
      <c r="A104" s="93" t="s">
        <v>50</v>
      </c>
      <c r="B104" s="50"/>
      <c r="C104" s="51"/>
      <c r="D104" s="51"/>
      <c r="E104" s="171">
        <f>SUM(E105:E109)</f>
        <v>0</v>
      </c>
      <c r="F104" s="51">
        <f>IF(E104&lt;1,0,IF(E104&lt;2,1,IF(E104&lt;3,2,IF(E104&lt;4,3,IF(E104&lt;5,4,IF(E104=5,5))))))</f>
        <v>0</v>
      </c>
      <c r="G104" s="51"/>
      <c r="H104" s="171">
        <f>SUM(H105:H109)</f>
        <v>0</v>
      </c>
      <c r="I104" s="51">
        <f>IF(H104&lt;1,0,IF(H104&lt;2,1,IF(H104&lt;3,2,IF(H104&lt;4,3,IF(H104&lt;5,4,IF(H104=5,5))))))</f>
        <v>0</v>
      </c>
    </row>
    <row r="105" spans="1:9" hidden="1">
      <c r="A105" s="54" t="s">
        <v>136</v>
      </c>
      <c r="B105" s="165"/>
      <c r="C105" s="167"/>
      <c r="D105" s="167"/>
      <c r="E105" s="96"/>
      <c r="F105" s="167"/>
      <c r="G105" s="167"/>
      <c r="H105" s="96"/>
      <c r="I105" s="167"/>
    </row>
    <row r="106" spans="1:9" hidden="1">
      <c r="A106" s="54" t="s">
        <v>120</v>
      </c>
      <c r="B106" s="165"/>
      <c r="C106" s="167"/>
      <c r="D106" s="167"/>
      <c r="E106" s="96"/>
      <c r="F106" s="167"/>
      <c r="G106" s="167"/>
      <c r="H106" s="96"/>
      <c r="I106" s="167"/>
    </row>
    <row r="107" spans="1:9" hidden="1">
      <c r="A107" s="54" t="s">
        <v>137</v>
      </c>
      <c r="B107" s="165"/>
      <c r="C107" s="167"/>
      <c r="D107" s="167"/>
      <c r="E107" s="96"/>
      <c r="F107" s="167"/>
      <c r="G107" s="167"/>
      <c r="H107" s="96"/>
      <c r="I107" s="167"/>
    </row>
    <row r="108" spans="1:9" ht="43.5" hidden="1">
      <c r="A108" s="54" t="s">
        <v>138</v>
      </c>
      <c r="B108" s="165"/>
      <c r="C108" s="167"/>
      <c r="D108" s="167"/>
      <c r="E108" s="96"/>
      <c r="F108" s="167"/>
      <c r="G108" s="167"/>
      <c r="H108" s="96"/>
      <c r="I108" s="167"/>
    </row>
    <row r="109" spans="1:9" hidden="1">
      <c r="A109" s="54" t="s">
        <v>84</v>
      </c>
      <c r="B109" s="165"/>
      <c r="C109" s="167"/>
      <c r="D109" s="167"/>
      <c r="E109" s="96"/>
      <c r="F109" s="167"/>
      <c r="G109" s="167"/>
      <c r="H109" s="96"/>
      <c r="I109" s="167"/>
    </row>
    <row r="110" spans="1:9" s="24" customFormat="1" hidden="1">
      <c r="A110" s="93" t="s">
        <v>51</v>
      </c>
      <c r="B110" s="50"/>
      <c r="C110" s="51"/>
      <c r="D110" s="51"/>
      <c r="E110" s="171">
        <f>SUM(E111:E115)</f>
        <v>0</v>
      </c>
      <c r="F110" s="51">
        <f>IF(E110&lt;1,0,IF(E110&lt;2,1,IF(E110&lt;3,2,IF(E110&lt;4,3,IF(E110&lt;5,4,IF(E110=5,5))))))</f>
        <v>0</v>
      </c>
      <c r="G110" s="51"/>
      <c r="H110" s="171">
        <f>SUM(H111:H115)</f>
        <v>0</v>
      </c>
      <c r="I110" s="51">
        <f>IF(H110&lt;1,0,IF(H110&lt;2,1,IF(H110&lt;3,2,IF(H110&lt;4,3,IF(H110&lt;5,4,IF(H110=5,5))))))</f>
        <v>0</v>
      </c>
    </row>
    <row r="111" spans="1:9" hidden="1">
      <c r="A111" s="168" t="s">
        <v>245</v>
      </c>
      <c r="B111" s="165"/>
      <c r="C111" s="167"/>
      <c r="D111" s="167"/>
      <c r="E111" s="96"/>
      <c r="F111" s="167"/>
      <c r="G111" s="167"/>
      <c r="H111" s="96"/>
      <c r="I111" s="167"/>
    </row>
    <row r="112" spans="1:9" hidden="1">
      <c r="A112" s="168" t="s">
        <v>156</v>
      </c>
      <c r="B112" s="165"/>
      <c r="C112" s="167"/>
      <c r="D112" s="167"/>
      <c r="E112" s="96"/>
      <c r="F112" s="167"/>
      <c r="G112" s="167"/>
      <c r="H112" s="96"/>
      <c r="I112" s="167"/>
    </row>
    <row r="113" spans="1:9" ht="43.5" hidden="1">
      <c r="A113" s="168" t="s">
        <v>139</v>
      </c>
      <c r="B113" s="165"/>
      <c r="C113" s="167"/>
      <c r="D113" s="167"/>
      <c r="E113" s="96"/>
      <c r="F113" s="167"/>
      <c r="G113" s="167"/>
      <c r="H113" s="96"/>
      <c r="I113" s="167"/>
    </row>
    <row r="114" spans="1:9" hidden="1">
      <c r="A114" s="168" t="s">
        <v>246</v>
      </c>
      <c r="B114" s="165"/>
      <c r="C114" s="167"/>
      <c r="D114" s="167"/>
      <c r="E114" s="96"/>
      <c r="F114" s="167"/>
      <c r="G114" s="167"/>
      <c r="H114" s="96"/>
      <c r="I114" s="167"/>
    </row>
    <row r="115" spans="1:9" hidden="1">
      <c r="A115" s="54" t="s">
        <v>82</v>
      </c>
      <c r="B115" s="165"/>
      <c r="C115" s="167"/>
      <c r="D115" s="167"/>
      <c r="E115" s="96"/>
      <c r="F115" s="167"/>
      <c r="G115" s="167"/>
      <c r="H115" s="96"/>
      <c r="I115" s="167"/>
    </row>
    <row r="116" spans="1:9" s="24" customFormat="1" hidden="1">
      <c r="A116" s="93" t="s">
        <v>52</v>
      </c>
      <c r="B116" s="50"/>
      <c r="C116" s="51"/>
      <c r="D116" s="51"/>
      <c r="E116" s="171">
        <f>SUM(E117:E121)</f>
        <v>0</v>
      </c>
      <c r="F116" s="51">
        <f>IF(E116&lt;1,0,IF(E116&lt;2,1,IF(E116&lt;3,2,IF(E116&lt;4,3,IF(E116&lt;5,4,IF(E116=5,5))))))</f>
        <v>0</v>
      </c>
      <c r="G116" s="51"/>
      <c r="H116" s="171">
        <f>SUM(H117:H121)</f>
        <v>0</v>
      </c>
      <c r="I116" s="51">
        <f>IF(H116&lt;1,0,IF(H116&lt;2,1,IF(H116&lt;3,2,IF(H116&lt;4,3,IF(H116&lt;5,4,IF(H116=5,5))))))</f>
        <v>0</v>
      </c>
    </row>
    <row r="117" spans="1:9" ht="43.5" hidden="1">
      <c r="A117" s="168" t="s">
        <v>140</v>
      </c>
      <c r="B117" s="165"/>
      <c r="C117" s="167"/>
      <c r="D117" s="167"/>
      <c r="E117" s="96"/>
      <c r="F117" s="167"/>
      <c r="G117" s="167"/>
      <c r="H117" s="96"/>
      <c r="I117" s="167"/>
    </row>
    <row r="118" spans="1:9" hidden="1">
      <c r="A118" s="168" t="s">
        <v>141</v>
      </c>
      <c r="B118" s="165"/>
      <c r="C118" s="167"/>
      <c r="D118" s="167"/>
      <c r="E118" s="96"/>
      <c r="F118" s="167"/>
      <c r="G118" s="167"/>
      <c r="H118" s="96"/>
      <c r="I118" s="167"/>
    </row>
    <row r="119" spans="1:9" ht="65.25" hidden="1">
      <c r="A119" s="168" t="s">
        <v>142</v>
      </c>
      <c r="B119" s="165"/>
      <c r="C119" s="167"/>
      <c r="D119" s="167"/>
      <c r="E119" s="96"/>
      <c r="F119" s="167"/>
      <c r="G119" s="167"/>
      <c r="H119" s="96"/>
      <c r="I119" s="167"/>
    </row>
    <row r="120" spans="1:9" ht="43.5" hidden="1">
      <c r="A120" s="168" t="s">
        <v>143</v>
      </c>
      <c r="B120" s="165"/>
      <c r="C120" s="167"/>
      <c r="D120" s="167"/>
      <c r="E120" s="96"/>
      <c r="F120" s="167"/>
      <c r="G120" s="167"/>
      <c r="H120" s="96"/>
      <c r="I120" s="167"/>
    </row>
    <row r="121" spans="1:9" hidden="1">
      <c r="A121" s="54" t="s">
        <v>82</v>
      </c>
      <c r="B121" s="165"/>
      <c r="C121" s="167"/>
      <c r="D121" s="167"/>
      <c r="E121" s="96"/>
      <c r="F121" s="167"/>
      <c r="G121" s="167"/>
      <c r="H121" s="96"/>
      <c r="I121" s="167"/>
    </row>
    <row r="122" spans="1:9" s="24" customFormat="1" hidden="1">
      <c r="A122" s="93" t="s">
        <v>53</v>
      </c>
      <c r="B122" s="50"/>
      <c r="C122" s="51"/>
      <c r="D122" s="51"/>
      <c r="E122" s="171">
        <f>SUM(E123:E127)</f>
        <v>0</v>
      </c>
      <c r="F122" s="51">
        <f>IF(E122&lt;1,0,IF(E122&lt;2,1,IF(E122&lt;3,2,IF(E122&lt;4,3,IF(E122&lt;5,4,IF(E122=5,5))))))</f>
        <v>0</v>
      </c>
      <c r="G122" s="51"/>
      <c r="H122" s="171">
        <f>SUM(H123:H127)</f>
        <v>0</v>
      </c>
      <c r="I122" s="51">
        <f>IF(H122&lt;1,0,IF(H122&lt;2,1,IF(H122&lt;3,2,IF(H122&lt;4,3,IF(H122&lt;5,4,IF(H122=5,5))))))</f>
        <v>0</v>
      </c>
    </row>
    <row r="123" spans="1:9" hidden="1">
      <c r="A123" s="54" t="s">
        <v>144</v>
      </c>
      <c r="B123" s="165"/>
      <c r="C123" s="167"/>
      <c r="D123" s="167"/>
      <c r="E123" s="96"/>
      <c r="F123" s="167"/>
      <c r="G123" s="167"/>
      <c r="H123" s="96"/>
      <c r="I123" s="167"/>
    </row>
    <row r="124" spans="1:9" hidden="1">
      <c r="A124" s="54" t="s">
        <v>145</v>
      </c>
      <c r="B124" s="165"/>
      <c r="C124" s="167"/>
      <c r="D124" s="167"/>
      <c r="E124" s="96"/>
      <c r="F124" s="167"/>
      <c r="G124" s="167"/>
      <c r="H124" s="96"/>
      <c r="I124" s="167"/>
    </row>
    <row r="125" spans="1:9" ht="43.5" hidden="1">
      <c r="A125" s="54" t="s">
        <v>146</v>
      </c>
      <c r="B125" s="165"/>
      <c r="C125" s="167"/>
      <c r="D125" s="167"/>
      <c r="E125" s="96"/>
      <c r="F125" s="167"/>
      <c r="G125" s="167"/>
      <c r="H125" s="96"/>
      <c r="I125" s="167"/>
    </row>
    <row r="126" spans="1:9" ht="43.5" hidden="1">
      <c r="A126" s="54" t="s">
        <v>147</v>
      </c>
      <c r="B126" s="165"/>
      <c r="C126" s="167"/>
      <c r="D126" s="167"/>
      <c r="E126" s="96"/>
      <c r="F126" s="167"/>
      <c r="G126" s="167"/>
      <c r="H126" s="96"/>
      <c r="I126" s="167"/>
    </row>
    <row r="127" spans="1:9" hidden="1">
      <c r="A127" s="54" t="s">
        <v>80</v>
      </c>
      <c r="B127" s="165"/>
      <c r="C127" s="167"/>
      <c r="D127" s="167"/>
      <c r="E127" s="96"/>
      <c r="F127" s="167"/>
      <c r="G127" s="167"/>
      <c r="H127" s="96"/>
      <c r="I127" s="167"/>
    </row>
    <row r="128" spans="1:9" s="53" customFormat="1" hidden="1">
      <c r="A128" s="93" t="s">
        <v>54</v>
      </c>
      <c r="B128" s="50"/>
      <c r="C128" s="51"/>
      <c r="D128" s="51"/>
      <c r="E128" s="171">
        <f>SUM(E129:E133)</f>
        <v>0</v>
      </c>
      <c r="F128" s="51">
        <f>IF(E128&lt;1,0,IF(E128&lt;2,1,IF(E128&lt;3,2,IF(E128&lt;4,3,IF(E128&lt;5,4,IF(E128=5,5))))))</f>
        <v>0</v>
      </c>
      <c r="G128" s="51"/>
      <c r="H128" s="171">
        <f>SUM(H129:H133)</f>
        <v>0</v>
      </c>
      <c r="I128" s="51">
        <f>IF(H128&lt;1,0,IF(H128&lt;2,1,IF(H128&lt;3,2,IF(H128&lt;4,3,IF(H128&lt;5,4,IF(H128=5,5))))))</f>
        <v>0</v>
      </c>
    </row>
    <row r="129" spans="1:9" s="53" customFormat="1" hidden="1">
      <c r="A129" s="54" t="s">
        <v>252</v>
      </c>
      <c r="B129" s="50"/>
      <c r="C129" s="51"/>
      <c r="D129" s="51"/>
      <c r="E129" s="97"/>
      <c r="F129" s="51"/>
      <c r="G129" s="51"/>
      <c r="H129" s="97"/>
      <c r="I129" s="51"/>
    </row>
    <row r="130" spans="1:9" s="53" customFormat="1" ht="43.5" hidden="1">
      <c r="A130" s="54" t="s">
        <v>253</v>
      </c>
      <c r="B130" s="50"/>
      <c r="C130" s="51"/>
      <c r="D130" s="51"/>
      <c r="E130" s="97"/>
      <c r="F130" s="51"/>
      <c r="G130" s="51"/>
      <c r="H130" s="97"/>
      <c r="I130" s="51"/>
    </row>
    <row r="131" spans="1:9" s="53" customFormat="1" ht="43.5" hidden="1">
      <c r="A131" s="54" t="s">
        <v>254</v>
      </c>
      <c r="B131" s="50"/>
      <c r="C131" s="51"/>
      <c r="D131" s="51"/>
      <c r="E131" s="97"/>
      <c r="F131" s="51"/>
      <c r="G131" s="51"/>
      <c r="H131" s="97"/>
      <c r="I131" s="51"/>
    </row>
    <row r="132" spans="1:9" s="53" customFormat="1" hidden="1">
      <c r="A132" s="54" t="s">
        <v>255</v>
      </c>
      <c r="B132" s="50"/>
      <c r="C132" s="51"/>
      <c r="D132" s="51"/>
      <c r="E132" s="97"/>
      <c r="F132" s="51"/>
      <c r="G132" s="51"/>
      <c r="H132" s="97"/>
      <c r="I132" s="51"/>
    </row>
    <row r="133" spans="1:9" s="53" customFormat="1" ht="43.5" hidden="1">
      <c r="A133" s="54" t="s">
        <v>256</v>
      </c>
      <c r="B133" s="50"/>
      <c r="C133" s="51"/>
      <c r="D133" s="51"/>
      <c r="E133" s="97"/>
      <c r="F133" s="51"/>
      <c r="G133" s="51"/>
      <c r="H133" s="97"/>
      <c r="I133" s="51"/>
    </row>
    <row r="134" spans="1:9" s="24" customFormat="1" hidden="1">
      <c r="A134" s="93" t="s">
        <v>55</v>
      </c>
      <c r="B134" s="50"/>
      <c r="C134" s="51"/>
      <c r="D134" s="51"/>
      <c r="E134" s="171">
        <f>SUM(E135:E139)</f>
        <v>0</v>
      </c>
      <c r="F134" s="51">
        <f>IF(E134&lt;1,0,IF(E134&lt;2,1,IF(E134&lt;3,2,IF(E134&lt;4,3,IF(E134&lt;5,4,IF(E134=5,5))))))</f>
        <v>0</v>
      </c>
      <c r="G134" s="51"/>
      <c r="H134" s="171">
        <f>SUM(H135:H139)</f>
        <v>0</v>
      </c>
      <c r="I134" s="51">
        <f>IF(H134&lt;1,0,IF(H134&lt;2,1,IF(H134&lt;3,2,IF(H134&lt;4,3,IF(H134&lt;5,4,IF(H134=5,5))))))</f>
        <v>0</v>
      </c>
    </row>
    <row r="135" spans="1:9" ht="43.5" hidden="1">
      <c r="A135" s="54" t="s">
        <v>148</v>
      </c>
      <c r="B135" s="165"/>
      <c r="C135" s="167"/>
      <c r="D135" s="167"/>
      <c r="E135" s="96"/>
      <c r="F135" s="167"/>
      <c r="G135" s="167"/>
      <c r="H135" s="96"/>
      <c r="I135" s="167"/>
    </row>
    <row r="136" spans="1:9" hidden="1">
      <c r="A136" s="54" t="s">
        <v>149</v>
      </c>
      <c r="B136" s="165"/>
      <c r="C136" s="167"/>
      <c r="D136" s="167"/>
      <c r="E136" s="96"/>
      <c r="F136" s="167"/>
      <c r="G136" s="167"/>
      <c r="H136" s="96"/>
      <c r="I136" s="167"/>
    </row>
    <row r="137" spans="1:9" hidden="1">
      <c r="A137" s="54" t="s">
        <v>150</v>
      </c>
      <c r="B137" s="165"/>
      <c r="C137" s="167"/>
      <c r="D137" s="167"/>
      <c r="E137" s="96"/>
      <c r="F137" s="167"/>
      <c r="G137" s="167"/>
      <c r="H137" s="96"/>
      <c r="I137" s="167"/>
    </row>
    <row r="138" spans="1:9" ht="43.5" hidden="1">
      <c r="A138" s="54" t="s">
        <v>247</v>
      </c>
      <c r="B138" s="165"/>
      <c r="C138" s="167"/>
      <c r="D138" s="167"/>
      <c r="E138" s="96"/>
      <c r="F138" s="167"/>
      <c r="G138" s="167"/>
      <c r="H138" s="96"/>
      <c r="I138" s="167"/>
    </row>
    <row r="139" spans="1:9" hidden="1">
      <c r="A139" s="54" t="s">
        <v>80</v>
      </c>
      <c r="B139" s="165"/>
      <c r="C139" s="167"/>
      <c r="D139" s="167"/>
      <c r="E139" s="96"/>
      <c r="F139" s="167"/>
      <c r="G139" s="167"/>
      <c r="H139" s="96"/>
      <c r="I139" s="167"/>
    </row>
    <row r="140" spans="1:9">
      <c r="A140" s="54" t="s">
        <v>56</v>
      </c>
      <c r="B140" s="165"/>
      <c r="C140" s="169"/>
      <c r="D140" s="169"/>
      <c r="E140" s="98"/>
      <c r="F140" s="169"/>
      <c r="G140" s="169"/>
      <c r="H140" s="98"/>
      <c r="I140" s="169"/>
    </row>
    <row r="141" spans="1:9" s="24" customFormat="1" ht="43.5" hidden="1">
      <c r="A141" s="15" t="s">
        <v>57</v>
      </c>
      <c r="B141" s="23">
        <v>5</v>
      </c>
      <c r="C141" s="38">
        <f>IF(B141&lt;1,0,IF(B141&lt;2,1,IF(B141&lt;3,2,IF(B141&lt;4,3,IF(B141&lt;5,4,IF(B141=5,5))))))</f>
        <v>5</v>
      </c>
      <c r="D141" s="38"/>
      <c r="E141" s="22">
        <f>SUM(E142:E146)</f>
        <v>0</v>
      </c>
      <c r="F141" s="38">
        <f>IF(E141&lt;1,0,IF(E141&lt;2,1,IF(E141&lt;3,2,IF(E141&lt;4,3,IF(E141&lt;5,4,IF(E141=5,5))))))</f>
        <v>0</v>
      </c>
      <c r="G141" s="38"/>
      <c r="H141" s="22">
        <f>SUM(H142:H146)</f>
        <v>0</v>
      </c>
      <c r="I141" s="38">
        <f>IF(H141&lt;1,0,IF(H141&lt;2,1,IF(H141&lt;3,2,IF(H141&lt;4,3,IF(H141&lt;5,4,IF(H141=5,5))))))</f>
        <v>0</v>
      </c>
    </row>
    <row r="142" spans="1:9" hidden="1">
      <c r="A142" s="3" t="s">
        <v>151</v>
      </c>
      <c r="B142" s="12"/>
      <c r="C142" s="45"/>
      <c r="D142" s="45"/>
      <c r="E142" s="98"/>
      <c r="F142" s="45"/>
      <c r="G142" s="45"/>
      <c r="H142" s="98"/>
      <c r="I142" s="45"/>
    </row>
    <row r="143" spans="1:9" ht="43.5" hidden="1">
      <c r="A143" s="3" t="s">
        <v>152</v>
      </c>
      <c r="B143" s="12"/>
      <c r="C143" s="45"/>
      <c r="D143" s="45"/>
      <c r="E143" s="98"/>
      <c r="F143" s="45"/>
      <c r="G143" s="45"/>
      <c r="H143" s="98"/>
      <c r="I143" s="45"/>
    </row>
    <row r="144" spans="1:9" hidden="1">
      <c r="A144" s="3" t="s">
        <v>153</v>
      </c>
      <c r="B144" s="12"/>
      <c r="C144" s="45"/>
      <c r="D144" s="45"/>
      <c r="E144" s="98"/>
      <c r="F144" s="45"/>
      <c r="G144" s="45"/>
      <c r="H144" s="98"/>
      <c r="I144" s="45"/>
    </row>
    <row r="145" spans="1:9" ht="43.5" hidden="1">
      <c r="A145" s="3" t="s">
        <v>154</v>
      </c>
      <c r="B145" s="12"/>
      <c r="C145" s="45"/>
      <c r="D145" s="45"/>
      <c r="E145" s="98"/>
      <c r="F145" s="45"/>
      <c r="G145" s="45"/>
      <c r="H145" s="98"/>
      <c r="I145" s="45"/>
    </row>
    <row r="146" spans="1:9" ht="43.5" hidden="1">
      <c r="A146" s="3" t="s">
        <v>106</v>
      </c>
      <c r="B146" s="12"/>
      <c r="C146" s="45"/>
      <c r="D146" s="45"/>
      <c r="E146" s="98"/>
      <c r="F146" s="45"/>
      <c r="G146" s="45"/>
      <c r="H146" s="98"/>
      <c r="I146" s="45"/>
    </row>
    <row r="147" spans="1:9" s="24" customFormat="1" hidden="1">
      <c r="A147" s="15" t="s">
        <v>248</v>
      </c>
      <c r="B147" s="23">
        <v>5</v>
      </c>
      <c r="C147" s="38">
        <f>IF(B147&lt;1,0,IF(B147&lt;2,1,IF(B147&lt;3,2,IF(B147&lt;4,3,IF(B147&lt;5,4,IF(B147=5,5))))))</f>
        <v>5</v>
      </c>
      <c r="D147" s="38"/>
      <c r="E147" s="22">
        <f>SUM(E148:E152)</f>
        <v>0</v>
      </c>
      <c r="F147" s="38">
        <f>IF(E147&lt;1,0,IF(E147&lt;2,1,IF(E147&lt;3,2,IF(E147&lt;4,3,IF(E147&lt;5,4,IF(E147=5,5))))))</f>
        <v>0</v>
      </c>
      <c r="G147" s="38"/>
      <c r="H147" s="22">
        <f>SUM(H148:H152)</f>
        <v>0</v>
      </c>
      <c r="I147" s="38">
        <f>IF(H147&lt;1,0,IF(H147&lt;2,1,IF(H147&lt;3,2,IF(H147&lt;4,3,IF(H147&lt;5,4,IF(H147=5,5))))))</f>
        <v>0</v>
      </c>
    </row>
    <row r="148" spans="1:9" hidden="1">
      <c r="A148" s="3" t="s">
        <v>155</v>
      </c>
      <c r="B148" s="12"/>
      <c r="C148" s="39"/>
      <c r="D148" s="39"/>
      <c r="E148" s="98"/>
      <c r="F148" s="39"/>
      <c r="G148" s="39"/>
      <c r="H148" s="98"/>
      <c r="I148" s="39"/>
    </row>
    <row r="149" spans="1:9" hidden="1">
      <c r="A149" s="3" t="s">
        <v>156</v>
      </c>
      <c r="B149" s="12"/>
      <c r="C149" s="39"/>
      <c r="D149" s="39"/>
      <c r="E149" s="98"/>
      <c r="F149" s="39"/>
      <c r="G149" s="39"/>
      <c r="H149" s="98"/>
      <c r="I149" s="39"/>
    </row>
    <row r="150" spans="1:9" hidden="1">
      <c r="A150" s="3" t="s">
        <v>157</v>
      </c>
      <c r="B150" s="12"/>
      <c r="C150" s="39"/>
      <c r="D150" s="39"/>
      <c r="E150" s="98"/>
      <c r="F150" s="39"/>
      <c r="G150" s="39"/>
      <c r="H150" s="98"/>
      <c r="I150" s="39"/>
    </row>
    <row r="151" spans="1:9" hidden="1">
      <c r="A151" s="3" t="s">
        <v>158</v>
      </c>
      <c r="B151" s="12"/>
      <c r="C151" s="39"/>
      <c r="D151" s="39"/>
      <c r="E151" s="98"/>
      <c r="F151" s="39"/>
      <c r="G151" s="39"/>
      <c r="H151" s="98"/>
      <c r="I151" s="39"/>
    </row>
    <row r="152" spans="1:9" hidden="1">
      <c r="A152" s="3" t="s">
        <v>85</v>
      </c>
      <c r="B152" s="12"/>
      <c r="C152" s="39"/>
      <c r="D152" s="39"/>
      <c r="E152" s="98"/>
      <c r="F152" s="39"/>
      <c r="G152" s="39"/>
      <c r="H152" s="98"/>
      <c r="I152" s="39"/>
    </row>
    <row r="153" spans="1:9" s="24" customFormat="1" hidden="1">
      <c r="A153" s="15" t="s">
        <v>81</v>
      </c>
      <c r="B153" s="23">
        <v>5</v>
      </c>
      <c r="C153" s="38">
        <f>IF(B153&lt;1,0,IF(B153&lt;2,1,IF(B153&lt;3,2,IF(B153&lt;4,3,IF(B153&lt;5,4,IF(B153=5,5))))))</f>
        <v>5</v>
      </c>
      <c r="D153" s="38"/>
      <c r="E153" s="22">
        <f>SUM(E154:E158)</f>
        <v>0</v>
      </c>
      <c r="F153" s="38">
        <f>IF(E153&lt;1,0,IF(E153&lt;2,1,IF(E153&lt;3,2,IF(E153&lt;4,3,IF(E153&lt;5,4,IF(E153=5,5))))))</f>
        <v>0</v>
      </c>
      <c r="G153" s="38"/>
      <c r="H153" s="22">
        <f>SUM(H154:H158)</f>
        <v>0</v>
      </c>
      <c r="I153" s="38">
        <f>IF(H153&lt;1,0,IF(H153&lt;2,1,IF(H153&lt;3,2,IF(H153&lt;4,3,IF(H153&lt;5,4,IF(H153=5,5))))))</f>
        <v>0</v>
      </c>
    </row>
    <row r="154" spans="1:9" hidden="1">
      <c r="A154" s="13" t="s">
        <v>159</v>
      </c>
      <c r="B154" s="12"/>
      <c r="C154" s="39"/>
      <c r="D154" s="39"/>
      <c r="E154" s="98"/>
      <c r="F154" s="39"/>
      <c r="G154" s="39"/>
      <c r="H154" s="98"/>
      <c r="I154" s="39"/>
    </row>
    <row r="155" spans="1:9" hidden="1">
      <c r="A155" s="13" t="s">
        <v>160</v>
      </c>
      <c r="B155" s="12"/>
      <c r="C155" s="39"/>
      <c r="D155" s="39"/>
      <c r="E155" s="98"/>
      <c r="F155" s="39"/>
      <c r="G155" s="39"/>
      <c r="H155" s="98"/>
      <c r="I155" s="39"/>
    </row>
    <row r="156" spans="1:9" ht="43.5" hidden="1">
      <c r="A156" s="13" t="s">
        <v>161</v>
      </c>
      <c r="B156" s="12"/>
      <c r="C156" s="39"/>
      <c r="D156" s="39"/>
      <c r="E156" s="98"/>
      <c r="F156" s="39"/>
      <c r="G156" s="39"/>
      <c r="H156" s="98"/>
      <c r="I156" s="39"/>
    </row>
    <row r="157" spans="1:9" ht="43.5" hidden="1">
      <c r="A157" s="13" t="s">
        <v>162</v>
      </c>
      <c r="B157" s="12"/>
      <c r="C157" s="39"/>
      <c r="D157" s="39"/>
      <c r="E157" s="98"/>
      <c r="F157" s="39"/>
      <c r="G157" s="39"/>
      <c r="H157" s="98"/>
      <c r="I157" s="39"/>
    </row>
    <row r="158" spans="1:9" ht="43.5" hidden="1">
      <c r="A158" s="13" t="s">
        <v>86</v>
      </c>
      <c r="B158" s="12"/>
      <c r="C158" s="39"/>
      <c r="D158" s="39"/>
      <c r="E158" s="98"/>
      <c r="F158" s="39"/>
      <c r="G158" s="39"/>
      <c r="H158" s="98"/>
      <c r="I158" s="39"/>
    </row>
    <row r="159" spans="1:9" s="24" customFormat="1" ht="43.5" hidden="1">
      <c r="A159" s="15" t="s">
        <v>58</v>
      </c>
      <c r="B159" s="23">
        <v>5</v>
      </c>
      <c r="C159" s="38">
        <f>IF(B159&lt;1,0,IF(B159&lt;2,1,IF(B159&lt;3,2,IF(B159&lt;4,3,IF(B159&lt;5,4,IF(B159=5,5))))))</f>
        <v>5</v>
      </c>
      <c r="D159" s="38"/>
      <c r="E159" s="22">
        <f>SUM(E160:E164)</f>
        <v>0</v>
      </c>
      <c r="F159" s="38">
        <f>IF(E159&lt;1,0,IF(E159&lt;2,1,IF(E159&lt;3,2,IF(E159&lt;4,3,IF(E159&lt;5,4,IF(E159=5,5))))))</f>
        <v>0</v>
      </c>
      <c r="G159" s="38"/>
      <c r="H159" s="22">
        <f>SUM(H160:H164)</f>
        <v>0</v>
      </c>
      <c r="I159" s="38">
        <f>IF(H159&lt;1,0,IF(H159&lt;2,1,IF(H159&lt;3,2,IF(H159&lt;4,3,IF(H159&lt;5,4,IF(H159=5,5))))))</f>
        <v>0</v>
      </c>
    </row>
    <row r="160" spans="1:9" hidden="1">
      <c r="A160" s="3" t="s">
        <v>107</v>
      </c>
      <c r="B160" s="12"/>
      <c r="C160" s="39"/>
      <c r="D160" s="39"/>
      <c r="E160" s="98"/>
      <c r="F160" s="39"/>
      <c r="G160" s="39"/>
      <c r="H160" s="98"/>
      <c r="I160" s="39"/>
    </row>
    <row r="161" spans="1:9" hidden="1">
      <c r="A161" s="3" t="s">
        <v>108</v>
      </c>
      <c r="B161" s="12"/>
      <c r="C161" s="39"/>
      <c r="D161" s="39"/>
      <c r="E161" s="98"/>
      <c r="F161" s="39"/>
      <c r="G161" s="39"/>
      <c r="H161" s="98"/>
      <c r="I161" s="39"/>
    </row>
    <row r="162" spans="1:9" hidden="1">
      <c r="A162" s="3" t="s">
        <v>109</v>
      </c>
      <c r="B162" s="12"/>
      <c r="C162" s="39"/>
      <c r="D162" s="39"/>
      <c r="E162" s="98"/>
      <c r="F162" s="39"/>
      <c r="G162" s="39"/>
      <c r="H162" s="98"/>
      <c r="I162" s="39"/>
    </row>
    <row r="163" spans="1:9" hidden="1">
      <c r="A163" s="3" t="s">
        <v>110</v>
      </c>
      <c r="B163" s="12"/>
      <c r="C163" s="39"/>
      <c r="D163" s="39"/>
      <c r="E163" s="98"/>
      <c r="F163" s="39"/>
      <c r="G163" s="39"/>
      <c r="H163" s="98"/>
      <c r="I163" s="39"/>
    </row>
    <row r="164" spans="1:9" hidden="1">
      <c r="A164" s="3" t="s">
        <v>87</v>
      </c>
      <c r="B164" s="12"/>
      <c r="C164" s="39"/>
      <c r="D164" s="39"/>
      <c r="E164" s="98"/>
      <c r="F164" s="39"/>
      <c r="G164" s="39"/>
      <c r="H164" s="98"/>
      <c r="I164" s="39"/>
    </row>
    <row r="165" spans="1:9" s="24" customFormat="1" hidden="1">
      <c r="A165" s="15" t="s">
        <v>59</v>
      </c>
      <c r="B165" s="23">
        <v>5</v>
      </c>
      <c r="C165" s="38">
        <f>IF(B165&lt;1,0,IF(B165&lt;2,1,IF(B165&lt;3,2,IF(B165&lt;4,3,IF(B165&lt;5,4,IF(B165=5,5))))))</f>
        <v>5</v>
      </c>
      <c r="D165" s="38"/>
      <c r="E165" s="22">
        <f>SUM(E166:E170)</f>
        <v>0</v>
      </c>
      <c r="F165" s="38">
        <f>IF(E165&lt;1,0,IF(E165&lt;2,1,IF(E165&lt;3,2,IF(E165&lt;4,3,IF(E165&lt;5,4,IF(E165=5,5))))))</f>
        <v>0</v>
      </c>
      <c r="G165" s="38"/>
      <c r="H165" s="22">
        <f>SUM(H166:H170)</f>
        <v>0</v>
      </c>
      <c r="I165" s="38">
        <f>IF(H165&lt;1,0,IF(H165&lt;2,1,IF(H165&lt;3,2,IF(H165&lt;4,3,IF(H165&lt;5,4,IF(H165=5,5))))))</f>
        <v>0</v>
      </c>
    </row>
    <row r="166" spans="1:9" hidden="1">
      <c r="A166" s="3" t="s">
        <v>88</v>
      </c>
      <c r="B166" s="12"/>
      <c r="C166" s="39"/>
      <c r="D166" s="39"/>
      <c r="E166" s="98"/>
      <c r="F166" s="39"/>
      <c r="G166" s="39"/>
      <c r="H166" s="98"/>
      <c r="I166" s="39"/>
    </row>
    <row r="167" spans="1:9" hidden="1">
      <c r="A167" s="3" t="s">
        <v>89</v>
      </c>
      <c r="B167" s="12"/>
      <c r="C167" s="39"/>
      <c r="D167" s="39"/>
      <c r="E167" s="98"/>
      <c r="F167" s="39"/>
      <c r="G167" s="39"/>
      <c r="H167" s="98"/>
      <c r="I167" s="39"/>
    </row>
    <row r="168" spans="1:9" hidden="1">
      <c r="A168" s="3" t="s">
        <v>90</v>
      </c>
      <c r="B168" s="12"/>
      <c r="C168" s="39"/>
      <c r="D168" s="39"/>
      <c r="E168" s="98"/>
      <c r="F168" s="39"/>
      <c r="G168" s="39"/>
      <c r="H168" s="98"/>
      <c r="I168" s="39"/>
    </row>
    <row r="169" spans="1:9" hidden="1">
      <c r="A169" s="3" t="s">
        <v>91</v>
      </c>
      <c r="B169" s="12"/>
      <c r="C169" s="39"/>
      <c r="D169" s="39"/>
      <c r="E169" s="98"/>
      <c r="F169" s="39"/>
      <c r="G169" s="39"/>
      <c r="H169" s="98"/>
      <c r="I169" s="39"/>
    </row>
    <row r="170" spans="1:9" hidden="1">
      <c r="A170" s="3" t="s">
        <v>92</v>
      </c>
      <c r="B170" s="12"/>
      <c r="C170" s="39"/>
      <c r="D170" s="39"/>
      <c r="E170" s="98"/>
      <c r="F170" s="39"/>
      <c r="G170" s="39"/>
      <c r="H170" s="98"/>
      <c r="I170" s="39"/>
    </row>
    <row r="171" spans="1:9" s="24" customFormat="1" hidden="1">
      <c r="A171" s="15" t="s">
        <v>60</v>
      </c>
      <c r="B171" s="23">
        <v>5</v>
      </c>
      <c r="C171" s="38">
        <f>IF(B171&lt;1,0,IF(B171&lt;2,1,IF(B171&lt;3,2,IF(B171&lt;4,3,IF(B171&lt;5,4,IF(B171=5,5))))))</f>
        <v>5</v>
      </c>
      <c r="D171" s="38"/>
      <c r="E171" s="22">
        <f>SUM(E172:E176)</f>
        <v>0</v>
      </c>
      <c r="F171" s="38">
        <f>IF(E171&lt;1,0,IF(E171&lt;2,1,IF(E171&lt;3,2,IF(E171&lt;4,3,IF(E171&lt;5,4,IF(E171=5,5))))))</f>
        <v>0</v>
      </c>
      <c r="G171" s="38"/>
      <c r="H171" s="22">
        <f>SUM(H172:H176)</f>
        <v>0</v>
      </c>
      <c r="I171" s="38">
        <f>IF(H171&lt;1,0,IF(H171&lt;2,1,IF(H171&lt;3,2,IF(H171&lt;4,3,IF(H171&lt;5,4,IF(H171=5,5))))))</f>
        <v>0</v>
      </c>
    </row>
    <row r="172" spans="1:9" ht="43.5" hidden="1">
      <c r="A172" s="3" t="s">
        <v>93</v>
      </c>
      <c r="B172" s="12"/>
      <c r="C172" s="39"/>
      <c r="D172" s="39"/>
      <c r="E172" s="98"/>
      <c r="F172" s="39"/>
      <c r="G172" s="39"/>
      <c r="H172" s="98"/>
      <c r="I172" s="39"/>
    </row>
    <row r="173" spans="1:9" hidden="1">
      <c r="A173" s="3" t="s">
        <v>94</v>
      </c>
      <c r="B173" s="12"/>
      <c r="C173" s="39"/>
      <c r="D173" s="39"/>
      <c r="E173" s="98"/>
      <c r="F173" s="39"/>
      <c r="G173" s="39"/>
      <c r="H173" s="98"/>
      <c r="I173" s="39"/>
    </row>
    <row r="174" spans="1:9" ht="43.5" hidden="1">
      <c r="A174" s="3" t="s">
        <v>95</v>
      </c>
      <c r="B174" s="12"/>
      <c r="C174" s="39"/>
      <c r="D174" s="39"/>
      <c r="E174" s="98"/>
      <c r="F174" s="39"/>
      <c r="G174" s="39"/>
      <c r="H174" s="98"/>
      <c r="I174" s="39"/>
    </row>
    <row r="175" spans="1:9" ht="43.5" hidden="1">
      <c r="A175" s="3" t="s">
        <v>96</v>
      </c>
      <c r="B175" s="12"/>
      <c r="C175" s="39"/>
      <c r="D175" s="39"/>
      <c r="E175" s="98"/>
      <c r="F175" s="39"/>
      <c r="G175" s="39"/>
      <c r="H175" s="98"/>
      <c r="I175" s="39"/>
    </row>
    <row r="176" spans="1:9" hidden="1">
      <c r="A176" s="3" t="s">
        <v>97</v>
      </c>
      <c r="B176" s="12"/>
      <c r="C176" s="39"/>
      <c r="D176" s="39"/>
      <c r="E176" s="98"/>
      <c r="F176" s="39"/>
      <c r="G176" s="39"/>
      <c r="H176" s="98"/>
      <c r="I176" s="39"/>
    </row>
    <row r="177" spans="1:9" s="37" customFormat="1" hidden="1">
      <c r="A177" s="15" t="s">
        <v>61</v>
      </c>
      <c r="B177" s="36">
        <v>6</v>
      </c>
      <c r="C177" s="46">
        <f>IF(B177&lt;1,0,IF(B177&lt;2,1,IF(B177&lt;3,2,IF(B177&lt;5,3,IF(B177&lt;6,4,IF(B177=6,5))))))</f>
        <v>5</v>
      </c>
      <c r="D177" s="46"/>
      <c r="E177" s="95">
        <f>SUM(E178:E183)</f>
        <v>0</v>
      </c>
      <c r="F177" s="46">
        <f>IF(E177&lt;1,0,IF(E177&lt;2,1,IF(E177&lt;3,2,IF(E177&lt;5,3,IF(E177&lt;6,4,IF(E177=6,5))))))</f>
        <v>0</v>
      </c>
      <c r="G177" s="46"/>
      <c r="H177" s="95">
        <f>SUM(H178:H183)</f>
        <v>0</v>
      </c>
      <c r="I177" s="46">
        <f>IF(H177&lt;1,0,IF(H177&lt;2,1,IF(H177&lt;3,2,IF(H177&lt;5,3,IF(H177&lt;6,4,IF(H177=6,5))))))</f>
        <v>0</v>
      </c>
    </row>
    <row r="178" spans="1:9" hidden="1">
      <c r="A178" s="13" t="s">
        <v>163</v>
      </c>
      <c r="B178" s="20"/>
      <c r="C178" s="39"/>
      <c r="D178" s="39"/>
      <c r="E178" s="98"/>
      <c r="F178" s="39"/>
      <c r="G178" s="39"/>
      <c r="H178" s="98"/>
      <c r="I178" s="39"/>
    </row>
    <row r="179" spans="1:9" hidden="1">
      <c r="A179" s="13" t="s">
        <v>164</v>
      </c>
      <c r="B179" s="20"/>
      <c r="C179" s="39"/>
      <c r="D179" s="39"/>
      <c r="E179" s="98"/>
      <c r="F179" s="39"/>
      <c r="G179" s="39"/>
      <c r="H179" s="98"/>
      <c r="I179" s="39"/>
    </row>
    <row r="180" spans="1:9" ht="43.5" hidden="1">
      <c r="A180" s="13" t="s">
        <v>165</v>
      </c>
      <c r="B180" s="20"/>
      <c r="C180" s="39"/>
      <c r="D180" s="39"/>
      <c r="E180" s="98"/>
      <c r="F180" s="39"/>
      <c r="G180" s="39"/>
      <c r="H180" s="98"/>
      <c r="I180" s="39"/>
    </row>
    <row r="181" spans="1:9" hidden="1">
      <c r="A181" s="13" t="s">
        <v>166</v>
      </c>
      <c r="B181" s="20"/>
      <c r="C181" s="39"/>
      <c r="D181" s="39"/>
      <c r="E181" s="98"/>
      <c r="F181" s="39"/>
      <c r="G181" s="39"/>
      <c r="H181" s="98"/>
      <c r="I181" s="39"/>
    </row>
    <row r="182" spans="1:9" hidden="1">
      <c r="A182" s="13" t="s">
        <v>167</v>
      </c>
      <c r="B182" s="20"/>
      <c r="C182" s="39"/>
      <c r="D182" s="39"/>
      <c r="E182" s="98"/>
      <c r="F182" s="39"/>
      <c r="G182" s="39"/>
      <c r="H182" s="98"/>
      <c r="I182" s="39"/>
    </row>
    <row r="183" spans="1:9" hidden="1">
      <c r="A183" s="13" t="s">
        <v>98</v>
      </c>
      <c r="B183" s="20"/>
      <c r="C183" s="39"/>
      <c r="D183" s="39"/>
      <c r="E183" s="39"/>
      <c r="F183" s="39"/>
      <c r="G183" s="39"/>
      <c r="H183" s="39"/>
      <c r="I183" s="39"/>
    </row>
    <row r="184" spans="1:9" s="24" customFormat="1" hidden="1">
      <c r="A184" s="15" t="s">
        <v>62</v>
      </c>
      <c r="B184" s="23">
        <v>5</v>
      </c>
      <c r="C184" s="38">
        <f>IF(B184&lt;1,0,IF(B184&lt;2,1,IF(B184&lt;3,2,IF(B184&lt;4,3,IF(B184&lt;5,4,IF(B184=5,5))))))</f>
        <v>5</v>
      </c>
      <c r="D184" s="38"/>
      <c r="E184" s="22">
        <f>SUM(E185:E189)</f>
        <v>0</v>
      </c>
      <c r="F184" s="38">
        <f>IF(E184&lt;1,0,IF(E184&lt;2,1,IF(E184&lt;3,2,IF(E184&lt;4,3,IF(E184&lt;5,4,IF(E184=5,5))))))</f>
        <v>0</v>
      </c>
      <c r="G184" s="38"/>
      <c r="H184" s="22">
        <f>SUM(H185:H189)</f>
        <v>0</v>
      </c>
      <c r="I184" s="38">
        <f>IF(H184&lt;1,0,IF(H184&lt;2,1,IF(H184&lt;3,2,IF(H184&lt;4,3,IF(H184&lt;5,4,IF(H184=5,5))))))</f>
        <v>0</v>
      </c>
    </row>
    <row r="185" spans="1:9" hidden="1">
      <c r="A185" s="13" t="s">
        <v>168</v>
      </c>
      <c r="B185" s="12"/>
      <c r="C185" s="39"/>
      <c r="D185" s="39"/>
      <c r="E185" s="98"/>
      <c r="F185" s="39"/>
      <c r="G185" s="39"/>
      <c r="H185" s="98"/>
      <c r="I185" s="39"/>
    </row>
    <row r="186" spans="1:9" hidden="1">
      <c r="A186" s="13" t="s">
        <v>169</v>
      </c>
      <c r="B186" s="12"/>
      <c r="C186" s="39"/>
      <c r="D186" s="39"/>
      <c r="E186" s="98"/>
      <c r="F186" s="39"/>
      <c r="G186" s="39"/>
      <c r="H186" s="98"/>
      <c r="I186" s="39"/>
    </row>
    <row r="187" spans="1:9" hidden="1">
      <c r="A187" s="13" t="s">
        <v>170</v>
      </c>
      <c r="B187" s="12"/>
      <c r="C187" s="39"/>
      <c r="D187" s="39"/>
      <c r="E187" s="98"/>
      <c r="F187" s="39"/>
      <c r="G187" s="39"/>
      <c r="H187" s="98"/>
      <c r="I187" s="39"/>
    </row>
    <row r="188" spans="1:9" ht="43.5" hidden="1">
      <c r="A188" s="13" t="s">
        <v>171</v>
      </c>
      <c r="B188" s="12"/>
      <c r="C188" s="39"/>
      <c r="D188" s="39"/>
      <c r="E188" s="98"/>
      <c r="F188" s="39"/>
      <c r="G188" s="39"/>
      <c r="H188" s="98"/>
      <c r="I188" s="39"/>
    </row>
    <row r="189" spans="1:9" ht="51" hidden="1" customHeight="1">
      <c r="A189" s="13" t="s">
        <v>99</v>
      </c>
      <c r="B189" s="12"/>
      <c r="C189" s="39"/>
      <c r="D189" s="39"/>
      <c r="E189" s="98"/>
      <c r="F189" s="39"/>
      <c r="G189" s="39"/>
      <c r="H189" s="98"/>
      <c r="I189" s="39"/>
    </row>
    <row r="190" spans="1:9" s="63" customFormat="1" hidden="1">
      <c r="A190" s="60" t="s">
        <v>342</v>
      </c>
      <c r="B190" s="36">
        <v>6</v>
      </c>
      <c r="C190" s="61">
        <f>IF(B190&lt;1,0,IF(B190&lt;2,1,IF(B190&lt;3,2,IF(B190&lt;4,3,IF(B190&lt;5,4,IF(B190=6,5))))))</f>
        <v>5</v>
      </c>
      <c r="D190" s="61"/>
      <c r="E190" s="95">
        <f>SUM(E191:E196)</f>
        <v>0</v>
      </c>
      <c r="F190" s="61">
        <f>IF(E190&lt;1,0,IF(E190&lt;2,1,IF(E190&lt;3,2,IF(E190&lt;4,3,IF(E190&lt;5,4,IF(E190=6,5))))))</f>
        <v>0</v>
      </c>
      <c r="G190" s="61"/>
      <c r="H190" s="95">
        <f>SUM(H191:H196)</f>
        <v>0</v>
      </c>
      <c r="I190" s="61">
        <f>IF(H190&lt;1,0,IF(H190&lt;2,1,IF(H190&lt;3,2,IF(H190&lt;4,3,IF(H190&lt;5,4,IF(H190=6,5))))))</f>
        <v>0</v>
      </c>
    </row>
    <row r="191" spans="1:9" s="63" customFormat="1" ht="24" hidden="1">
      <c r="A191" s="64" t="s">
        <v>343</v>
      </c>
      <c r="B191" s="36"/>
      <c r="C191" s="61"/>
      <c r="D191" s="61"/>
      <c r="E191" s="98"/>
      <c r="F191" s="61"/>
      <c r="G191" s="61"/>
      <c r="H191" s="98"/>
      <c r="I191" s="61"/>
    </row>
    <row r="192" spans="1:9" s="63" customFormat="1" hidden="1">
      <c r="A192" s="65" t="s">
        <v>257</v>
      </c>
      <c r="B192" s="36"/>
      <c r="C192" s="61"/>
      <c r="D192" s="61"/>
      <c r="E192" s="98"/>
      <c r="F192" s="61"/>
      <c r="G192" s="61"/>
      <c r="H192" s="98"/>
      <c r="I192" s="61"/>
    </row>
    <row r="193" spans="1:9" s="63" customFormat="1" hidden="1">
      <c r="A193" s="65" t="s">
        <v>258</v>
      </c>
      <c r="B193" s="36"/>
      <c r="C193" s="61"/>
      <c r="D193" s="61"/>
      <c r="E193" s="98"/>
      <c r="F193" s="61"/>
      <c r="G193" s="61"/>
      <c r="H193" s="98"/>
      <c r="I193" s="61"/>
    </row>
    <row r="194" spans="1:9" s="63" customFormat="1" ht="24" hidden="1">
      <c r="A194" s="66" t="s">
        <v>344</v>
      </c>
      <c r="B194" s="36"/>
      <c r="C194" s="61"/>
      <c r="D194" s="61"/>
      <c r="E194" s="98"/>
      <c r="F194" s="61"/>
      <c r="G194" s="61"/>
      <c r="H194" s="98"/>
      <c r="I194" s="61"/>
    </row>
    <row r="195" spans="1:9" s="63" customFormat="1" ht="45.75" hidden="1">
      <c r="A195" s="64" t="s">
        <v>345</v>
      </c>
      <c r="B195" s="36"/>
      <c r="C195" s="61"/>
      <c r="D195" s="61"/>
      <c r="E195" s="98"/>
      <c r="F195" s="61"/>
      <c r="G195" s="61"/>
      <c r="H195" s="98"/>
      <c r="I195" s="61"/>
    </row>
    <row r="196" spans="1:9" s="63" customFormat="1" ht="24" hidden="1">
      <c r="A196" s="67" t="s">
        <v>346</v>
      </c>
      <c r="B196" s="36"/>
      <c r="C196" s="61"/>
      <c r="D196" s="61"/>
      <c r="E196" s="82"/>
      <c r="F196" s="61"/>
      <c r="G196" s="61"/>
      <c r="H196" s="82"/>
      <c r="I196" s="61"/>
    </row>
    <row r="197" spans="1:9" s="24" customFormat="1" hidden="1">
      <c r="A197" s="15" t="s">
        <v>63</v>
      </c>
      <c r="B197" s="23">
        <v>5</v>
      </c>
      <c r="C197" s="38">
        <f>IF(B197&lt;1,0,IF(B197&lt;2,1,IF(B197&lt;3,2,IF(B197&lt;4,3,IF(B197&lt;5,4,IF(B197=5,5))))))</f>
        <v>5</v>
      </c>
      <c r="D197" s="38"/>
      <c r="E197" s="22">
        <f>SUM(E198:E202)</f>
        <v>0</v>
      </c>
      <c r="F197" s="38">
        <f>IF(E197&lt;1,0,IF(E197&lt;2,1,IF(E197&lt;3,2,IF(E197&lt;4,3,IF(E197&lt;5,4,IF(E197=5,5))))))</f>
        <v>0</v>
      </c>
      <c r="G197" s="38"/>
      <c r="H197" s="22">
        <f>SUM(H198:H202)</f>
        <v>0</v>
      </c>
      <c r="I197" s="38">
        <f>IF(H197&lt;1,0,IF(H197&lt;2,1,IF(H197&lt;3,2,IF(H197&lt;4,3,IF(H197&lt;5,4,IF(H197=5,5))))))</f>
        <v>0</v>
      </c>
    </row>
    <row r="198" spans="1:9" hidden="1">
      <c r="A198" s="3" t="s">
        <v>172</v>
      </c>
      <c r="B198" s="12"/>
      <c r="C198" s="39"/>
      <c r="D198" s="39"/>
      <c r="E198" s="99"/>
      <c r="F198" s="39"/>
      <c r="G198" s="39"/>
      <c r="H198" s="99"/>
      <c r="I198" s="39"/>
    </row>
    <row r="199" spans="1:9" hidden="1">
      <c r="A199" s="13" t="s">
        <v>173</v>
      </c>
      <c r="B199" s="12"/>
      <c r="C199" s="39"/>
      <c r="D199" s="39"/>
      <c r="E199" s="99"/>
      <c r="F199" s="39"/>
      <c r="G199" s="39"/>
      <c r="H199" s="99"/>
      <c r="I199" s="39"/>
    </row>
    <row r="200" spans="1:9" ht="43.5" hidden="1">
      <c r="A200" s="13" t="s">
        <v>174</v>
      </c>
      <c r="B200" s="12"/>
      <c r="C200" s="39"/>
      <c r="D200" s="39"/>
      <c r="E200" s="99"/>
      <c r="F200" s="39"/>
      <c r="G200" s="39"/>
      <c r="H200" s="99"/>
      <c r="I200" s="39"/>
    </row>
    <row r="201" spans="1:9" hidden="1">
      <c r="A201" s="13" t="s">
        <v>175</v>
      </c>
      <c r="B201" s="12"/>
      <c r="C201" s="39"/>
      <c r="D201" s="39"/>
      <c r="E201" s="99"/>
      <c r="F201" s="39"/>
      <c r="G201" s="39"/>
      <c r="H201" s="99"/>
      <c r="I201" s="39"/>
    </row>
    <row r="202" spans="1:9" hidden="1">
      <c r="A202" s="13" t="s">
        <v>100</v>
      </c>
      <c r="B202" s="12"/>
      <c r="C202" s="39"/>
      <c r="D202" s="39"/>
      <c r="E202" s="99"/>
      <c r="F202" s="39"/>
      <c r="G202" s="39"/>
      <c r="H202" s="99"/>
      <c r="I202" s="39"/>
    </row>
    <row r="203" spans="1:9" s="24" customFormat="1" ht="87" hidden="1">
      <c r="A203" s="15" t="s">
        <v>64</v>
      </c>
      <c r="B203" s="23">
        <v>5</v>
      </c>
      <c r="C203" s="38">
        <f>IF(B203&lt;1,0,IF(B203&lt;2,1,IF(B203&lt;3,2,IF(B203&lt;4,3,IF(B203&lt;5,4,IF(B203=5,5))))))</f>
        <v>5</v>
      </c>
      <c r="D203" s="38"/>
      <c r="E203" s="22">
        <f>SUM(E204:E208)</f>
        <v>0</v>
      </c>
      <c r="F203" s="38">
        <f>IF(E203&lt;1,0,IF(E203&lt;2,1,IF(E203&lt;3,2,IF(E203&lt;4,3,IF(E203&lt;5,4,IF(E203=5,5))))))</f>
        <v>0</v>
      </c>
      <c r="G203" s="38"/>
      <c r="H203" s="22">
        <f>SUM(H204:H208)</f>
        <v>0</v>
      </c>
      <c r="I203" s="38">
        <f>IF(H203&lt;1,0,IF(H203&lt;2,1,IF(H203&lt;3,2,IF(H203&lt;4,3,IF(H203&lt;5,4,IF(H203=5,5))))))</f>
        <v>0</v>
      </c>
    </row>
    <row r="204" spans="1:9" ht="43.5" hidden="1">
      <c r="A204" s="3" t="s">
        <v>176</v>
      </c>
      <c r="B204" s="12"/>
      <c r="C204" s="39"/>
      <c r="D204" s="39"/>
      <c r="E204" s="99"/>
      <c r="F204" s="39"/>
      <c r="G204" s="39"/>
      <c r="H204" s="99"/>
      <c r="I204" s="39"/>
    </row>
    <row r="205" spans="1:9" hidden="1">
      <c r="A205" s="3" t="s">
        <v>177</v>
      </c>
      <c r="B205" s="12"/>
      <c r="C205" s="39"/>
      <c r="D205" s="39"/>
      <c r="E205" s="99"/>
      <c r="F205" s="39"/>
      <c r="G205" s="39"/>
      <c r="H205" s="99"/>
      <c r="I205" s="39"/>
    </row>
    <row r="206" spans="1:9" ht="43.5" hidden="1">
      <c r="A206" s="3" t="s">
        <v>178</v>
      </c>
      <c r="B206" s="12"/>
      <c r="C206" s="39"/>
      <c r="D206" s="39"/>
      <c r="E206" s="99"/>
      <c r="F206" s="39"/>
      <c r="G206" s="39"/>
      <c r="H206" s="99"/>
      <c r="I206" s="39"/>
    </row>
    <row r="207" spans="1:9" ht="43.5" hidden="1">
      <c r="A207" s="3" t="s">
        <v>179</v>
      </c>
      <c r="B207" s="12"/>
      <c r="C207" s="39"/>
      <c r="D207" s="39"/>
      <c r="E207" s="99"/>
      <c r="F207" s="39"/>
      <c r="G207" s="39"/>
      <c r="H207" s="99"/>
      <c r="I207" s="39"/>
    </row>
    <row r="208" spans="1:9" hidden="1">
      <c r="A208" s="3" t="s">
        <v>82</v>
      </c>
      <c r="B208" s="12"/>
      <c r="C208" s="39"/>
      <c r="D208" s="39"/>
      <c r="E208" s="99"/>
      <c r="F208" s="39"/>
      <c r="G208" s="39"/>
      <c r="H208" s="99"/>
      <c r="I208" s="39"/>
    </row>
    <row r="209" spans="1:9" s="24" customFormat="1" hidden="1">
      <c r="A209" s="15" t="s">
        <v>65</v>
      </c>
      <c r="B209" s="23">
        <v>5</v>
      </c>
      <c r="C209" s="38">
        <f>IF(B209&lt;1,0,IF(B209&lt;2,1,IF(B209&lt;3,2,IF(B209&lt;4,3,IF(B209&lt;5,4,IF(B209=5,5))))))</f>
        <v>5</v>
      </c>
      <c r="D209" s="38"/>
      <c r="E209" s="22">
        <f>SUM(E210:E214)</f>
        <v>0</v>
      </c>
      <c r="F209" s="38">
        <f>IF(E209&lt;1,0,IF(E209&lt;2,1,IF(E209&lt;3,2,IF(E209&lt;4,3,IF(E209&lt;5,4,IF(E209=5,5))))))</f>
        <v>0</v>
      </c>
      <c r="G209" s="38"/>
      <c r="H209" s="22">
        <f>SUM(H210:H214)</f>
        <v>0</v>
      </c>
      <c r="I209" s="38">
        <f>IF(H209&lt;1,0,IF(H209&lt;2,1,IF(H209&lt;3,2,IF(H209&lt;4,3,IF(H209&lt;5,4,IF(H209=5,5))))))</f>
        <v>0</v>
      </c>
    </row>
    <row r="210" spans="1:9" ht="43.5" hidden="1">
      <c r="A210" s="3" t="s">
        <v>180</v>
      </c>
      <c r="B210" s="12"/>
      <c r="C210" s="39"/>
      <c r="D210" s="39"/>
      <c r="E210" s="99"/>
      <c r="F210" s="39"/>
      <c r="G210" s="39"/>
      <c r="H210" s="99"/>
      <c r="I210" s="39"/>
    </row>
    <row r="211" spans="1:9" ht="43.5" hidden="1">
      <c r="A211" s="3" t="s">
        <v>181</v>
      </c>
      <c r="B211" s="12"/>
      <c r="C211" s="39"/>
      <c r="D211" s="39"/>
      <c r="E211" s="99"/>
      <c r="F211" s="39"/>
      <c r="G211" s="39"/>
      <c r="H211" s="99"/>
      <c r="I211" s="39"/>
    </row>
    <row r="212" spans="1:9" ht="43.5" hidden="1">
      <c r="A212" s="3" t="s">
        <v>182</v>
      </c>
      <c r="B212" s="12"/>
      <c r="C212" s="39"/>
      <c r="D212" s="39"/>
      <c r="E212" s="99"/>
      <c r="F212" s="39"/>
      <c r="G212" s="39"/>
      <c r="H212" s="99"/>
      <c r="I212" s="39"/>
    </row>
    <row r="213" spans="1:9" ht="43.5" hidden="1">
      <c r="A213" s="3" t="s">
        <v>183</v>
      </c>
      <c r="B213" s="12"/>
      <c r="C213" s="39"/>
      <c r="D213" s="39"/>
      <c r="E213" s="99"/>
      <c r="F213" s="39"/>
      <c r="G213" s="39"/>
      <c r="H213" s="99"/>
      <c r="I213" s="39"/>
    </row>
    <row r="214" spans="1:9" ht="43.5" hidden="1">
      <c r="A214" s="3" t="s">
        <v>101</v>
      </c>
      <c r="B214" s="12"/>
      <c r="C214" s="39"/>
      <c r="D214" s="39"/>
      <c r="E214" s="99"/>
      <c r="F214" s="39"/>
      <c r="G214" s="39"/>
      <c r="H214" s="99"/>
      <c r="I214" s="39"/>
    </row>
    <row r="215" spans="1:9" s="24" customFormat="1" hidden="1">
      <c r="A215" s="15" t="s">
        <v>66</v>
      </c>
      <c r="B215" s="23">
        <v>5</v>
      </c>
      <c r="C215" s="38">
        <f>IF(B215&lt;1,0,IF(B215&lt;2,1,IF(B215&lt;3,2,IF(B215&lt;4,3,IF(B215&lt;5,4,IF(B215=5,5))))))</f>
        <v>5</v>
      </c>
      <c r="D215" s="38"/>
      <c r="E215" s="22">
        <f>SUM(E216:E220)</f>
        <v>0</v>
      </c>
      <c r="F215" s="38">
        <f>IF(E215&lt;1,0,IF(E215&lt;2,1,IF(E215&lt;3,2,IF(E215&lt;4,3,IF(E215&lt;5,4,IF(E215=5,5))))))</f>
        <v>0</v>
      </c>
      <c r="G215" s="38"/>
      <c r="H215" s="22">
        <f>SUM(H216:H220)</f>
        <v>0</v>
      </c>
      <c r="I215" s="38">
        <f>IF(H215&lt;1,0,IF(H215&lt;2,1,IF(H215&lt;3,2,IF(H215&lt;4,3,IF(H215&lt;5,4,IF(H215=5,5))))))</f>
        <v>0</v>
      </c>
    </row>
    <row r="216" spans="1:9" ht="43.5" hidden="1">
      <c r="A216" s="3" t="s">
        <v>184</v>
      </c>
      <c r="B216" s="12"/>
      <c r="C216" s="39"/>
      <c r="D216" s="39"/>
      <c r="E216" s="99"/>
      <c r="F216" s="39"/>
      <c r="G216" s="39"/>
      <c r="H216" s="99"/>
      <c r="I216" s="39"/>
    </row>
    <row r="217" spans="1:9" ht="43.5" hidden="1">
      <c r="A217" s="3" t="s">
        <v>185</v>
      </c>
      <c r="B217" s="12"/>
      <c r="C217" s="39"/>
      <c r="D217" s="39"/>
      <c r="E217" s="99"/>
      <c r="F217" s="39"/>
      <c r="G217" s="39"/>
      <c r="H217" s="99"/>
      <c r="I217" s="39"/>
    </row>
    <row r="218" spans="1:9" ht="43.5" hidden="1">
      <c r="A218" s="3" t="s">
        <v>186</v>
      </c>
      <c r="B218" s="12"/>
      <c r="C218" s="39"/>
      <c r="D218" s="39"/>
      <c r="E218" s="99"/>
      <c r="F218" s="39"/>
      <c r="G218" s="39"/>
      <c r="H218" s="99"/>
      <c r="I218" s="39"/>
    </row>
    <row r="219" spans="1:9" ht="65.25" hidden="1">
      <c r="A219" s="3" t="s">
        <v>187</v>
      </c>
      <c r="B219" s="12"/>
      <c r="C219" s="39"/>
      <c r="D219" s="39"/>
      <c r="E219" s="99"/>
      <c r="F219" s="39"/>
      <c r="G219" s="39"/>
      <c r="H219" s="99"/>
      <c r="I219" s="39"/>
    </row>
    <row r="220" spans="1:9" ht="25.5" hidden="1" customHeight="1">
      <c r="A220" s="3" t="s">
        <v>102</v>
      </c>
      <c r="B220" s="12"/>
      <c r="C220" s="39"/>
      <c r="D220" s="39"/>
      <c r="E220" s="99"/>
      <c r="F220" s="39"/>
      <c r="G220" s="39"/>
      <c r="H220" s="99"/>
      <c r="I220" s="39"/>
    </row>
    <row r="221" spans="1:9" s="24" customFormat="1" ht="43.5" hidden="1">
      <c r="A221" s="15" t="s">
        <v>67</v>
      </c>
      <c r="B221" s="23">
        <v>5</v>
      </c>
      <c r="C221" s="38">
        <f>IF(B221&lt;1,0,IF(B221&lt;2,1,IF(B221&lt;3,2,IF(B221&lt;4,3,IF(B221&lt;5,4,IF(B221=5,5))))))</f>
        <v>5</v>
      </c>
      <c r="D221" s="38"/>
      <c r="E221" s="22">
        <f>SUM(E222:E226)</f>
        <v>0</v>
      </c>
      <c r="F221" s="38">
        <f>IF(E221&lt;1,0,IF(E221&lt;2,1,IF(E221&lt;3,2,IF(E221&lt;4,3,IF(E221&lt;5,4,IF(E221=5,5))))))</f>
        <v>0</v>
      </c>
      <c r="G221" s="38"/>
      <c r="H221" s="22">
        <f>SUM(H222:H226)</f>
        <v>0</v>
      </c>
      <c r="I221" s="38">
        <f>IF(H221&lt;1,0,IF(H221&lt;2,1,IF(H221&lt;3,2,IF(H221&lt;4,3,IF(H221&lt;5,4,IF(H221=5,5))))))</f>
        <v>0</v>
      </c>
    </row>
    <row r="222" spans="1:9" ht="43.5" hidden="1">
      <c r="A222" s="3" t="s">
        <v>188</v>
      </c>
      <c r="B222" s="12"/>
      <c r="C222" s="39"/>
      <c r="D222" s="39"/>
      <c r="E222" s="99"/>
      <c r="F222" s="39"/>
      <c r="G222" s="39"/>
      <c r="H222" s="99"/>
      <c r="I222" s="39"/>
    </row>
    <row r="223" spans="1:9" hidden="1">
      <c r="A223" s="3" t="s">
        <v>189</v>
      </c>
      <c r="B223" s="12"/>
      <c r="C223" s="39"/>
      <c r="D223" s="39"/>
      <c r="E223" s="99"/>
      <c r="F223" s="39"/>
      <c r="G223" s="39"/>
      <c r="H223" s="99"/>
      <c r="I223" s="39"/>
    </row>
    <row r="224" spans="1:9" hidden="1">
      <c r="A224" s="3" t="s">
        <v>190</v>
      </c>
      <c r="B224" s="12"/>
      <c r="C224" s="39"/>
      <c r="D224" s="39"/>
      <c r="E224" s="99"/>
      <c r="F224" s="39"/>
      <c r="G224" s="39"/>
      <c r="H224" s="99"/>
      <c r="I224" s="39"/>
    </row>
    <row r="225" spans="1:9" hidden="1">
      <c r="A225" s="3" t="s">
        <v>191</v>
      </c>
      <c r="B225" s="12"/>
      <c r="C225" s="39"/>
      <c r="D225" s="39"/>
      <c r="E225" s="99"/>
      <c r="F225" s="39"/>
      <c r="G225" s="39"/>
      <c r="H225" s="99"/>
      <c r="I225" s="39"/>
    </row>
    <row r="226" spans="1:9" hidden="1">
      <c r="A226" s="3" t="s">
        <v>103</v>
      </c>
      <c r="B226" s="12"/>
      <c r="C226" s="39"/>
      <c r="D226" s="39"/>
      <c r="E226" s="99"/>
      <c r="F226" s="39"/>
      <c r="G226" s="39"/>
      <c r="H226" s="99"/>
      <c r="I226" s="39"/>
    </row>
    <row r="227" spans="1:9" s="24" customFormat="1" ht="43.5" hidden="1">
      <c r="A227" s="15" t="s">
        <v>68</v>
      </c>
      <c r="B227" s="23">
        <v>5</v>
      </c>
      <c r="C227" s="38">
        <f>IF(B227&lt;1,0,IF(B227&lt;2,1,IF(B227&lt;3,2,IF(B227&lt;4,3,IF(B227&lt;5,4,IF(B227=5,5))))))</f>
        <v>5</v>
      </c>
      <c r="D227" s="38"/>
      <c r="E227" s="22">
        <f>SUM(E228:E232)</f>
        <v>0</v>
      </c>
      <c r="F227" s="38">
        <f>IF(E227&lt;1,0,IF(E227&lt;2,1,IF(E227&lt;3,2,IF(E227&lt;4,3,IF(E227&lt;5,4,IF(E227=5,5))))))</f>
        <v>0</v>
      </c>
      <c r="G227" s="38"/>
      <c r="H227" s="22">
        <f>SUM(H228:H232)</f>
        <v>0</v>
      </c>
      <c r="I227" s="38">
        <f>IF(H227&lt;1,0,IF(H227&lt;2,1,IF(H227&lt;3,2,IF(H227&lt;4,3,IF(H227&lt;5,4,IF(H227=5,5))))))</f>
        <v>0</v>
      </c>
    </row>
    <row r="228" spans="1:9" hidden="1">
      <c r="A228" s="21" t="s">
        <v>192</v>
      </c>
      <c r="B228" s="12"/>
      <c r="C228" s="39"/>
      <c r="D228" s="39"/>
      <c r="E228" s="99"/>
      <c r="F228" s="39"/>
      <c r="G228" s="39"/>
      <c r="H228" s="99"/>
      <c r="I228" s="39"/>
    </row>
    <row r="229" spans="1:9" hidden="1">
      <c r="A229" s="21" t="s">
        <v>193</v>
      </c>
      <c r="B229" s="12"/>
      <c r="C229" s="39"/>
      <c r="D229" s="39"/>
      <c r="E229" s="99"/>
      <c r="F229" s="39"/>
      <c r="G229" s="39"/>
      <c r="H229" s="99"/>
      <c r="I229" s="39"/>
    </row>
    <row r="230" spans="1:9" ht="43.5" hidden="1">
      <c r="A230" s="21" t="s">
        <v>194</v>
      </c>
      <c r="B230" s="12"/>
      <c r="C230" s="39"/>
      <c r="D230" s="39"/>
      <c r="E230" s="99"/>
      <c r="F230" s="39"/>
      <c r="G230" s="39"/>
      <c r="H230" s="99"/>
      <c r="I230" s="39"/>
    </row>
    <row r="231" spans="1:9" ht="43.5" hidden="1">
      <c r="A231" s="21" t="s">
        <v>195</v>
      </c>
      <c r="B231" s="12"/>
      <c r="C231" s="39"/>
      <c r="D231" s="39"/>
      <c r="E231" s="99"/>
      <c r="F231" s="39"/>
      <c r="G231" s="39"/>
      <c r="H231" s="99"/>
      <c r="I231" s="39"/>
    </row>
    <row r="232" spans="1:9" ht="174" hidden="1">
      <c r="A232" s="21" t="s">
        <v>196</v>
      </c>
      <c r="B232" s="12"/>
      <c r="C232" s="39"/>
      <c r="D232" s="39"/>
      <c r="E232" s="99"/>
      <c r="F232" s="39"/>
      <c r="G232" s="39"/>
      <c r="H232" s="99"/>
      <c r="I232" s="39"/>
    </row>
    <row r="233" spans="1:9" s="24" customFormat="1" hidden="1">
      <c r="A233" s="15" t="s">
        <v>69</v>
      </c>
      <c r="B233" s="23">
        <v>5</v>
      </c>
      <c r="C233" s="38">
        <f>IF(B233&lt;1,0,IF(B233&lt;2,1,IF(B233&lt;3,2,IF(B233&lt;4,3,IF(B233&lt;5,4,IF(B233=5,5))))))</f>
        <v>5</v>
      </c>
      <c r="D233" s="38"/>
      <c r="E233" s="22">
        <f>SUM(E234:E238)</f>
        <v>0</v>
      </c>
      <c r="F233" s="38">
        <f>IF(E233&lt;1,0,IF(E233&lt;2,1,IF(E233&lt;3,2,IF(E233&lt;4,3,IF(E233&lt;5,4,IF(E233=5,5))))))</f>
        <v>0</v>
      </c>
      <c r="G233" s="38"/>
      <c r="H233" s="22">
        <f>SUM(H234:H238)</f>
        <v>0</v>
      </c>
      <c r="I233" s="38">
        <f>IF(H233&lt;1,0,IF(H233&lt;2,1,IF(H233&lt;3,2,IF(H233&lt;4,3,IF(H233&lt;5,4,IF(H233=5,5))))))</f>
        <v>0</v>
      </c>
    </row>
    <row r="234" spans="1:9" ht="65.25" hidden="1">
      <c r="A234" s="13" t="s">
        <v>197</v>
      </c>
      <c r="B234" s="12"/>
      <c r="C234" s="39"/>
      <c r="D234" s="39"/>
      <c r="E234" s="99"/>
      <c r="F234" s="39"/>
      <c r="G234" s="39"/>
      <c r="H234" s="99"/>
      <c r="I234" s="39"/>
    </row>
    <row r="235" spans="1:9" ht="43.5" hidden="1">
      <c r="A235" s="13" t="s">
        <v>198</v>
      </c>
      <c r="B235" s="12"/>
      <c r="C235" s="39"/>
      <c r="D235" s="39"/>
      <c r="E235" s="99"/>
      <c r="F235" s="39"/>
      <c r="G235" s="39"/>
      <c r="H235" s="99"/>
      <c r="I235" s="39"/>
    </row>
    <row r="236" spans="1:9" ht="43.5" hidden="1">
      <c r="A236" s="13" t="s">
        <v>199</v>
      </c>
      <c r="B236" s="12"/>
      <c r="C236" s="39"/>
      <c r="D236" s="39"/>
      <c r="E236" s="99"/>
      <c r="F236" s="39"/>
      <c r="G236" s="39"/>
      <c r="H236" s="99"/>
      <c r="I236" s="39"/>
    </row>
    <row r="237" spans="1:9" ht="43.5" hidden="1">
      <c r="A237" s="13" t="s">
        <v>200</v>
      </c>
      <c r="B237" s="12"/>
      <c r="C237" s="39"/>
      <c r="D237" s="39"/>
      <c r="E237" s="99"/>
      <c r="F237" s="39"/>
      <c r="G237" s="39"/>
      <c r="H237" s="99"/>
      <c r="I237" s="39"/>
    </row>
    <row r="238" spans="1:9" ht="43.5" hidden="1">
      <c r="A238" s="13" t="s">
        <v>104</v>
      </c>
      <c r="B238" s="12"/>
      <c r="C238" s="39"/>
      <c r="D238" s="39"/>
      <c r="E238" s="99"/>
      <c r="F238" s="39"/>
      <c r="G238" s="39"/>
      <c r="H238" s="99"/>
      <c r="I238" s="39"/>
    </row>
    <row r="239" spans="1:9" s="24" customFormat="1" hidden="1">
      <c r="A239" s="15" t="s">
        <v>70</v>
      </c>
      <c r="B239" s="23">
        <v>5</v>
      </c>
      <c r="C239" s="38">
        <f>IF(B239&lt;1,0,IF(B239&lt;2,1,IF(B239&lt;3,2,IF(B239&lt;4,3,IF(B239&lt;5,4,IF(B239=5,5))))))</f>
        <v>5</v>
      </c>
      <c r="D239" s="38"/>
      <c r="E239" s="22">
        <f>SUM(E240:E244)</f>
        <v>0</v>
      </c>
      <c r="F239" s="38">
        <f>IF(E239&lt;1,0,IF(E239&lt;2,1,IF(E239&lt;3,2,IF(E239&lt;4,3,IF(E239&lt;5,4,IF(E239=5,5))))))</f>
        <v>0</v>
      </c>
      <c r="G239" s="38"/>
      <c r="H239" s="22">
        <f>SUM(H240:H244)</f>
        <v>0</v>
      </c>
      <c r="I239" s="38">
        <f>IF(H239&lt;1,0,IF(H239&lt;2,1,IF(H239&lt;3,2,IF(H239&lt;4,3,IF(H239&lt;5,4,IF(H239=5,5))))))</f>
        <v>0</v>
      </c>
    </row>
    <row r="240" spans="1:9" ht="43.5" hidden="1">
      <c r="A240" s="3" t="s">
        <v>201</v>
      </c>
      <c r="B240" s="12"/>
      <c r="C240" s="39"/>
      <c r="D240" s="39"/>
      <c r="E240" s="99"/>
      <c r="F240" s="39"/>
      <c r="G240" s="39"/>
      <c r="H240" s="99"/>
      <c r="I240" s="39"/>
    </row>
    <row r="241" spans="1:9" hidden="1">
      <c r="A241" s="3" t="s">
        <v>202</v>
      </c>
      <c r="B241" s="12"/>
      <c r="C241" s="39"/>
      <c r="D241" s="39"/>
      <c r="E241" s="99"/>
      <c r="F241" s="39"/>
      <c r="G241" s="39"/>
      <c r="H241" s="99"/>
      <c r="I241" s="39"/>
    </row>
    <row r="242" spans="1:9" hidden="1">
      <c r="A242" s="3" t="s">
        <v>203</v>
      </c>
      <c r="B242" s="12"/>
      <c r="C242" s="39"/>
      <c r="D242" s="39"/>
      <c r="E242" s="99"/>
      <c r="F242" s="39"/>
      <c r="G242" s="39"/>
      <c r="H242" s="99"/>
      <c r="I242" s="39"/>
    </row>
    <row r="243" spans="1:9" hidden="1">
      <c r="A243" s="3" t="s">
        <v>204</v>
      </c>
      <c r="B243" s="12"/>
      <c r="C243" s="39"/>
      <c r="D243" s="39"/>
      <c r="E243" s="99"/>
      <c r="F243" s="39"/>
      <c r="G243" s="39"/>
      <c r="H243" s="99"/>
      <c r="I243" s="39"/>
    </row>
    <row r="244" spans="1:9" hidden="1">
      <c r="A244" s="25" t="s">
        <v>105</v>
      </c>
      <c r="B244" s="26"/>
      <c r="C244" s="47"/>
      <c r="D244" s="47"/>
      <c r="E244" s="99"/>
      <c r="F244" s="47"/>
      <c r="G244" s="47"/>
      <c r="H244" s="99"/>
      <c r="I244" s="47"/>
    </row>
    <row r="245" spans="1:9">
      <c r="A245" s="29" t="s">
        <v>379</v>
      </c>
      <c r="B245" s="28"/>
      <c r="C245" s="34"/>
      <c r="D245" s="34"/>
      <c r="E245" s="34"/>
      <c r="F245" s="34">
        <f>SUM(F7+F17+F25+F33+F39+F45+F53+F62)/8</f>
        <v>0</v>
      </c>
      <c r="G245" s="34"/>
      <c r="H245" s="34"/>
      <c r="I245" s="34">
        <f>SUM(I7+I17+I25+I33+I39+I45+I53+I62)/8</f>
        <v>0</v>
      </c>
    </row>
    <row r="246" spans="1:9">
      <c r="A246" s="30" t="s">
        <v>377</v>
      </c>
      <c r="B246" s="27"/>
      <c r="C246" s="48"/>
      <c r="D246" s="48"/>
      <c r="E246" s="48"/>
      <c r="F246" s="48">
        <f>SUM(F74+F80+F86+F92+F98+F104+F110+F116+F122+F128+F134+F141+F147+F153+F159+F165+F171+F177+F184+F190+F197+F203+F209+F215+F221+F227+F233+F239)/28</f>
        <v>0</v>
      </c>
      <c r="G246" s="48"/>
      <c r="H246" s="48"/>
      <c r="I246" s="48">
        <f>SUM(I74+I80+I86+I92+I98+I104+I110+I116+I122+I128+I134+I141+I147+I153+I159+I165+I171+I177+I184+I190+I197+I203+I209+I215+I221+I227+I233+I239)/28</f>
        <v>0</v>
      </c>
    </row>
    <row r="247" spans="1:9">
      <c r="A247" s="31" t="s">
        <v>376</v>
      </c>
      <c r="B247" s="32"/>
      <c r="C247" s="49"/>
      <c r="D247" s="49"/>
      <c r="E247" s="49"/>
      <c r="F247" s="49">
        <f>SUM(F7:F244)/36</f>
        <v>0</v>
      </c>
      <c r="G247" s="49"/>
      <c r="H247" s="49"/>
      <c r="I247" s="49">
        <f>SUM(I7:I244)/36</f>
        <v>0</v>
      </c>
    </row>
    <row r="249" spans="1:9">
      <c r="A249" s="170" t="s">
        <v>43</v>
      </c>
    </row>
    <row r="250" spans="1:9">
      <c r="A250" s="7" t="s">
        <v>370</v>
      </c>
    </row>
    <row r="251" spans="1:9">
      <c r="A251" s="7" t="s">
        <v>371</v>
      </c>
    </row>
    <row r="252" spans="1:9">
      <c r="A252" s="7" t="s">
        <v>374</v>
      </c>
    </row>
  </sheetData>
  <mergeCells count="8">
    <mergeCell ref="G3:I3"/>
    <mergeCell ref="G4:I4"/>
    <mergeCell ref="A1:F1"/>
    <mergeCell ref="A2:B2"/>
    <mergeCell ref="A3:A5"/>
    <mergeCell ref="B3:C4"/>
    <mergeCell ref="D3:F3"/>
    <mergeCell ref="D4:F4"/>
  </mergeCells>
  <pageMargins left="0.42" right="0.37" top="0.57999999999999996" bottom="0.55000000000000004" header="0.3" footer="0.3"/>
  <pageSetup orientation="portrait" r:id="rId1"/>
  <headerFooter>
    <oddHeader>&amp;R&amp;P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1"/>
  <sheetViews>
    <sheetView workbookViewId="0">
      <selection sqref="A1:XFD1048576"/>
    </sheetView>
  </sheetViews>
  <sheetFormatPr defaultColWidth="9" defaultRowHeight="21.75"/>
  <cols>
    <col min="1" max="1" width="42.375" style="7" customWidth="1"/>
    <col min="2" max="5" width="5.75" style="5" customWidth="1"/>
    <col min="6" max="6" width="5.75" style="8" customWidth="1"/>
    <col min="7" max="7" width="9.875" style="213" customWidth="1"/>
    <col min="8" max="9" width="6.75" style="213" customWidth="1"/>
    <col min="10" max="10" width="18.5" style="5" customWidth="1"/>
    <col min="11" max="11" width="17.5" style="2" customWidth="1"/>
    <col min="12" max="16384" width="9" style="5"/>
  </cols>
  <sheetData>
    <row r="1" spans="1:10" s="5" customFormat="1">
      <c r="A1" s="660" t="s">
        <v>380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1:10" s="5" customFormat="1">
      <c r="A2" s="661"/>
      <c r="B2" s="661"/>
      <c r="C2" s="661"/>
      <c r="D2" s="661"/>
      <c r="E2" s="661"/>
      <c r="F2" s="59"/>
      <c r="G2" s="198"/>
      <c r="H2" s="198"/>
      <c r="I2" s="198"/>
      <c r="J2" s="24"/>
    </row>
    <row r="3" spans="1:10" s="5" customFormat="1">
      <c r="A3" s="659" t="s">
        <v>39</v>
      </c>
      <c r="B3" s="665" t="s">
        <v>341</v>
      </c>
      <c r="C3" s="666"/>
      <c r="D3" s="667"/>
      <c r="E3" s="665" t="s">
        <v>340</v>
      </c>
      <c r="F3" s="667"/>
      <c r="G3" s="693" t="s">
        <v>337</v>
      </c>
      <c r="H3" s="694"/>
      <c r="I3" s="695"/>
      <c r="J3" s="658" t="s">
        <v>40</v>
      </c>
    </row>
    <row r="4" spans="1:10" s="5" customFormat="1">
      <c r="A4" s="659"/>
      <c r="B4" s="668"/>
      <c r="C4" s="669"/>
      <c r="D4" s="670"/>
      <c r="E4" s="668"/>
      <c r="F4" s="670"/>
      <c r="G4" s="693" t="s">
        <v>338</v>
      </c>
      <c r="H4" s="694"/>
      <c r="I4" s="695"/>
      <c r="J4" s="658"/>
    </row>
    <row r="5" spans="1:10" s="5" customFormat="1">
      <c r="A5" s="659"/>
      <c r="B5" s="185">
        <v>2554</v>
      </c>
      <c r="C5" s="185">
        <v>2555</v>
      </c>
      <c r="D5" s="185">
        <v>2556</v>
      </c>
      <c r="E5" s="185" t="s">
        <v>41</v>
      </c>
      <c r="F5" s="69" t="s">
        <v>42</v>
      </c>
      <c r="G5" s="199" t="s">
        <v>339</v>
      </c>
      <c r="H5" s="199" t="s">
        <v>41</v>
      </c>
      <c r="I5" s="199" t="s">
        <v>42</v>
      </c>
      <c r="J5" s="658"/>
    </row>
    <row r="6" spans="1:10" s="1" customFormat="1" ht="43.5">
      <c r="A6" s="86" t="s">
        <v>378</v>
      </c>
      <c r="B6" s="87"/>
      <c r="C6" s="87"/>
      <c r="D6" s="87"/>
      <c r="E6" s="87"/>
      <c r="F6" s="88"/>
      <c r="G6" s="86"/>
      <c r="H6" s="86"/>
      <c r="I6" s="86"/>
      <c r="J6" s="87"/>
    </row>
    <row r="7" spans="1:10" s="5" customFormat="1">
      <c r="A7" s="3" t="s">
        <v>5</v>
      </c>
      <c r="B7" s="11">
        <v>3</v>
      </c>
      <c r="C7" s="11">
        <v>4</v>
      </c>
      <c r="D7" s="11">
        <v>4</v>
      </c>
      <c r="E7" s="12">
        <v>5</v>
      </c>
      <c r="F7" s="39">
        <f>IF(E7&lt;1,0,IF(E7&lt;2,1,IF(E7&lt;4,2,IF(E7&lt;6,3,IF(E7&lt;8,4,IF(E7=8,5))))))</f>
        <v>3</v>
      </c>
      <c r="G7" s="3"/>
      <c r="H7" s="186">
        <f>SUM(H8:H15)</f>
        <v>0</v>
      </c>
      <c r="I7" s="188">
        <f>IF(H7&lt;1,0,IF(H7&lt;2,1,IF(H7&lt;4,2,IF(H7&lt;6,3,IF(H7&lt;8,4,IF(H7=8,5))))))</f>
        <v>0</v>
      </c>
      <c r="J7" s="12" t="s">
        <v>13</v>
      </c>
    </row>
    <row r="8" spans="1:10" s="5" customFormat="1" ht="119.25" hidden="1" customHeight="1">
      <c r="A8" s="3" t="s">
        <v>205</v>
      </c>
      <c r="B8" s="11"/>
      <c r="C8" s="11"/>
      <c r="D8" s="11"/>
      <c r="E8" s="12"/>
      <c r="F8" s="39"/>
      <c r="G8" s="3"/>
      <c r="H8" s="200"/>
      <c r="I8" s="201"/>
      <c r="J8" s="12"/>
    </row>
    <row r="9" spans="1:10" s="5" customFormat="1" ht="43.5" hidden="1">
      <c r="A9" s="3" t="s">
        <v>206</v>
      </c>
      <c r="B9" s="11"/>
      <c r="C9" s="11"/>
      <c r="D9" s="11"/>
      <c r="E9" s="12"/>
      <c r="F9" s="39"/>
      <c r="G9" s="3"/>
      <c r="H9" s="200"/>
      <c r="I9" s="201"/>
      <c r="J9" s="12"/>
    </row>
    <row r="10" spans="1:10" s="5" customFormat="1" ht="43.5" hidden="1">
      <c r="A10" s="3" t="s">
        <v>207</v>
      </c>
      <c r="B10" s="11"/>
      <c r="C10" s="11"/>
      <c r="D10" s="11"/>
      <c r="E10" s="12"/>
      <c r="F10" s="39"/>
      <c r="G10" s="3"/>
      <c r="H10" s="200"/>
      <c r="I10" s="201"/>
      <c r="J10" s="12"/>
    </row>
    <row r="11" spans="1:10" s="5" customFormat="1" ht="65.25" hidden="1">
      <c r="A11" s="3" t="s">
        <v>111</v>
      </c>
      <c r="B11" s="11"/>
      <c r="C11" s="11"/>
      <c r="D11" s="11"/>
      <c r="E11" s="12"/>
      <c r="F11" s="39"/>
      <c r="G11" s="3"/>
      <c r="H11" s="200"/>
      <c r="I11" s="201"/>
      <c r="J11" s="12"/>
    </row>
    <row r="12" spans="1:10" s="5" customFormat="1" hidden="1">
      <c r="A12" s="3" t="s">
        <v>208</v>
      </c>
      <c r="B12" s="11"/>
      <c r="C12" s="11"/>
      <c r="D12" s="11"/>
      <c r="E12" s="12"/>
      <c r="F12" s="39"/>
      <c r="G12" s="3"/>
      <c r="H12" s="200"/>
      <c r="I12" s="201"/>
      <c r="J12" s="12"/>
    </row>
    <row r="13" spans="1:10" s="5" customFormat="1" ht="65.25" hidden="1">
      <c r="A13" s="3" t="s">
        <v>209</v>
      </c>
      <c r="B13" s="11"/>
      <c r="C13" s="11"/>
      <c r="D13" s="11"/>
      <c r="E13" s="12"/>
      <c r="F13" s="39"/>
      <c r="G13" s="3"/>
      <c r="H13" s="200"/>
      <c r="I13" s="201"/>
      <c r="J13" s="12"/>
    </row>
    <row r="14" spans="1:10" s="5" customFormat="1" ht="65.25" hidden="1">
      <c r="A14" s="3" t="s">
        <v>210</v>
      </c>
      <c r="B14" s="11"/>
      <c r="C14" s="11"/>
      <c r="D14" s="11"/>
      <c r="E14" s="12"/>
      <c r="F14" s="39"/>
      <c r="G14" s="3"/>
      <c r="H14" s="200"/>
      <c r="I14" s="201"/>
      <c r="J14" s="12"/>
    </row>
    <row r="15" spans="1:10" s="5" customFormat="1" ht="65.25" hidden="1">
      <c r="A15" s="3" t="s">
        <v>211</v>
      </c>
      <c r="B15" s="11"/>
      <c r="C15" s="11"/>
      <c r="D15" s="11"/>
      <c r="E15" s="12"/>
      <c r="F15" s="39"/>
      <c r="G15" s="3"/>
      <c r="H15" s="200"/>
      <c r="I15" s="201"/>
      <c r="J15" s="12"/>
    </row>
    <row r="16" spans="1:10" s="1" customFormat="1">
      <c r="A16" s="89" t="s">
        <v>9</v>
      </c>
      <c r="B16" s="90"/>
      <c r="C16" s="90"/>
      <c r="D16" s="90"/>
      <c r="E16" s="90"/>
      <c r="F16" s="91"/>
      <c r="G16" s="89"/>
      <c r="H16" s="89"/>
      <c r="I16" s="89"/>
      <c r="J16" s="90"/>
    </row>
    <row r="17" spans="1:10" s="5" customFormat="1" ht="43.5">
      <c r="A17" s="3" t="s">
        <v>0</v>
      </c>
      <c r="B17" s="12" t="s">
        <v>12</v>
      </c>
      <c r="C17" s="11">
        <v>5</v>
      </c>
      <c r="D17" s="11">
        <v>5</v>
      </c>
      <c r="E17" s="12">
        <v>5</v>
      </c>
      <c r="F17" s="39">
        <f>IF(E17&lt;1,0,IF(E17&lt;2,1,IF(E17&lt;3,2,IF(E17&lt;5,3,IF(E17&lt;7,4,IF(E17=7,5))))))</f>
        <v>4</v>
      </c>
      <c r="G17" s="3"/>
      <c r="H17" s="186">
        <f>SUM(H18:H24)</f>
        <v>0</v>
      </c>
      <c r="I17" s="188">
        <f>IF(H17&lt;1,0,IF(H17&lt;2,1,IF(H17&lt;3,2,IF(H17&lt;5,3,IF(H17&lt;7,4,IF(H17=7,5))))))</f>
        <v>0</v>
      </c>
      <c r="J17" s="12" t="s">
        <v>14</v>
      </c>
    </row>
    <row r="18" spans="1:10" s="5" customFormat="1" ht="43.5" hidden="1">
      <c r="A18" s="13" t="s">
        <v>212</v>
      </c>
      <c r="B18" s="12"/>
      <c r="C18" s="11"/>
      <c r="D18" s="11"/>
      <c r="E18" s="12"/>
      <c r="F18" s="39"/>
      <c r="G18" s="3"/>
      <c r="H18" s="200"/>
      <c r="I18" s="201"/>
      <c r="J18" s="12"/>
    </row>
    <row r="19" spans="1:10" s="5" customFormat="1" hidden="1">
      <c r="A19" s="13" t="s">
        <v>213</v>
      </c>
      <c r="B19" s="12"/>
      <c r="C19" s="11"/>
      <c r="D19" s="11"/>
      <c r="E19" s="12"/>
      <c r="F19" s="39"/>
      <c r="G19" s="3"/>
      <c r="H19" s="200"/>
      <c r="I19" s="201"/>
      <c r="J19" s="12"/>
    </row>
    <row r="20" spans="1:10" s="5" customFormat="1" ht="43.5" hidden="1">
      <c r="A20" s="13" t="s">
        <v>381</v>
      </c>
      <c r="B20" s="12"/>
      <c r="C20" s="11"/>
      <c r="D20" s="11"/>
      <c r="E20" s="12"/>
      <c r="F20" s="39"/>
      <c r="G20" s="3"/>
      <c r="H20" s="200"/>
      <c r="I20" s="201"/>
      <c r="J20" s="12"/>
    </row>
    <row r="21" spans="1:10" s="5" customFormat="1" ht="43.5" hidden="1">
      <c r="A21" s="13" t="s">
        <v>382</v>
      </c>
      <c r="B21" s="12"/>
      <c r="C21" s="11"/>
      <c r="D21" s="11"/>
      <c r="E21" s="12"/>
      <c r="F21" s="39"/>
      <c r="G21" s="3"/>
      <c r="H21" s="200"/>
      <c r="I21" s="201"/>
      <c r="J21" s="12"/>
    </row>
    <row r="22" spans="1:10" s="5" customFormat="1" ht="43.5" hidden="1">
      <c r="A22" s="13" t="s">
        <v>383</v>
      </c>
      <c r="B22" s="12"/>
      <c r="C22" s="11"/>
      <c r="D22" s="11"/>
      <c r="E22" s="12"/>
      <c r="F22" s="39"/>
      <c r="G22" s="3"/>
      <c r="H22" s="200"/>
      <c r="I22" s="201"/>
      <c r="J22" s="12"/>
    </row>
    <row r="23" spans="1:10" s="5" customFormat="1" ht="43.5" hidden="1">
      <c r="A23" s="13" t="s">
        <v>217</v>
      </c>
      <c r="B23" s="12"/>
      <c r="C23" s="11"/>
      <c r="D23" s="11"/>
      <c r="E23" s="12"/>
      <c r="F23" s="39"/>
      <c r="G23" s="3"/>
      <c r="H23" s="200"/>
      <c r="I23" s="201"/>
      <c r="J23" s="12"/>
    </row>
    <row r="24" spans="1:10" s="5" customFormat="1" ht="43.5" hidden="1">
      <c r="A24" s="13" t="s">
        <v>218</v>
      </c>
      <c r="B24" s="12"/>
      <c r="C24" s="11"/>
      <c r="D24" s="11"/>
      <c r="E24" s="12"/>
      <c r="F24" s="39"/>
      <c r="G24" s="3"/>
      <c r="H24" s="200"/>
      <c r="I24" s="201"/>
      <c r="J24" s="12"/>
    </row>
    <row r="25" spans="1:10" s="5" customFormat="1" ht="43.5">
      <c r="A25" s="3" t="s">
        <v>1</v>
      </c>
      <c r="B25" s="11">
        <v>5</v>
      </c>
      <c r="C25" s="11">
        <v>4</v>
      </c>
      <c r="D25" s="11">
        <v>3</v>
      </c>
      <c r="E25" s="12">
        <v>7</v>
      </c>
      <c r="F25" s="42">
        <f>IF(E25&lt;1,0,IF(E25&lt;2,1,IF(E25&lt;4,2,IF(E25&lt;6,3,IF(E25=6,4,IF(E25=7,5,))))))</f>
        <v>5</v>
      </c>
      <c r="G25" s="3"/>
      <c r="H25" s="186">
        <f>SUM(H26:H32)</f>
        <v>0</v>
      </c>
      <c r="I25" s="42">
        <f>IF(H25&lt;1,0,IF(H25&lt;2,1,IF(H25&lt;4,2,IF(H25&lt;6,3,IF(H25=6,4,IF(H25=7,5,))))))</f>
        <v>0</v>
      </c>
      <c r="J25" s="12" t="s">
        <v>15</v>
      </c>
    </row>
    <row r="26" spans="1:10" s="5" customFormat="1" ht="65.25" hidden="1">
      <c r="A26" s="13" t="s">
        <v>219</v>
      </c>
      <c r="B26" s="11"/>
      <c r="C26" s="11"/>
      <c r="D26" s="11"/>
      <c r="E26" s="12"/>
      <c r="F26" s="42"/>
      <c r="G26" s="3"/>
      <c r="H26" s="200"/>
      <c r="I26" s="201"/>
      <c r="J26" s="12"/>
    </row>
    <row r="27" spans="1:10" s="5" customFormat="1" ht="87" hidden="1">
      <c r="A27" s="13" t="s">
        <v>220</v>
      </c>
      <c r="B27" s="11"/>
      <c r="C27" s="11"/>
      <c r="D27" s="11"/>
      <c r="E27" s="12"/>
      <c r="F27" s="42"/>
      <c r="G27" s="3"/>
      <c r="H27" s="200"/>
      <c r="I27" s="201"/>
      <c r="J27" s="12"/>
    </row>
    <row r="28" spans="1:10" s="5" customFormat="1" ht="65.25" hidden="1">
      <c r="A28" s="13" t="s">
        <v>221</v>
      </c>
      <c r="B28" s="11"/>
      <c r="C28" s="11"/>
      <c r="D28" s="11"/>
      <c r="E28" s="12"/>
      <c r="F28" s="42"/>
      <c r="G28" s="3"/>
      <c r="H28" s="200"/>
      <c r="I28" s="201"/>
      <c r="J28" s="12"/>
    </row>
    <row r="29" spans="1:10" s="5" customFormat="1" ht="43.5" hidden="1">
      <c r="A29" s="13" t="s">
        <v>222</v>
      </c>
      <c r="B29" s="11"/>
      <c r="C29" s="11"/>
      <c r="D29" s="11"/>
      <c r="E29" s="12"/>
      <c r="F29" s="42"/>
      <c r="G29" s="3"/>
      <c r="H29" s="200"/>
      <c r="I29" s="201"/>
      <c r="J29" s="12"/>
    </row>
    <row r="30" spans="1:10" s="5" customFormat="1" ht="43.5" hidden="1">
      <c r="A30" s="13" t="s">
        <v>223</v>
      </c>
      <c r="B30" s="11"/>
      <c r="C30" s="11"/>
      <c r="D30" s="11"/>
      <c r="E30" s="12"/>
      <c r="F30" s="42"/>
      <c r="G30" s="3"/>
      <c r="H30" s="200"/>
      <c r="I30" s="201"/>
      <c r="J30" s="12"/>
    </row>
    <row r="31" spans="1:10" s="5" customFormat="1" ht="43.5" hidden="1">
      <c r="A31" s="13" t="s">
        <v>224</v>
      </c>
      <c r="B31" s="11"/>
      <c r="C31" s="11"/>
      <c r="D31" s="11"/>
      <c r="E31" s="12"/>
      <c r="F31" s="42"/>
      <c r="G31" s="3"/>
      <c r="H31" s="200"/>
      <c r="I31" s="201"/>
      <c r="J31" s="12"/>
    </row>
    <row r="32" spans="1:10" s="5" customFormat="1" ht="43.5" hidden="1">
      <c r="A32" s="13" t="s">
        <v>71</v>
      </c>
      <c r="B32" s="11"/>
      <c r="C32" s="11"/>
      <c r="D32" s="11"/>
      <c r="E32" s="12"/>
      <c r="F32" s="42"/>
      <c r="G32" s="3"/>
      <c r="H32" s="200"/>
      <c r="I32" s="201"/>
      <c r="J32" s="12"/>
    </row>
    <row r="33" spans="1:10" s="5" customFormat="1" ht="43.5">
      <c r="A33" s="3" t="s">
        <v>2</v>
      </c>
      <c r="B33" s="11">
        <v>5</v>
      </c>
      <c r="C33" s="11">
        <v>3</v>
      </c>
      <c r="D33" s="11">
        <v>5</v>
      </c>
      <c r="E33" s="12">
        <v>5</v>
      </c>
      <c r="F33" s="39">
        <f>IF(E33&lt;1,0,IF(E33&lt;2,1,IF(E33&lt;3,2,IF(E33&lt;4,3,IF(E33&lt;5,4,IF(E33=5,5))))))</f>
        <v>5</v>
      </c>
      <c r="G33" s="3"/>
      <c r="H33" s="186">
        <f>SUM(H34:H38)</f>
        <v>0</v>
      </c>
      <c r="I33" s="188">
        <f>IF(H33&lt;1,0,IF(H33&lt;2,1,IF(H33&lt;3,2,IF(H33&lt;4,3,IF(H33&lt;5,4,IF(H33=5,5))))))</f>
        <v>0</v>
      </c>
      <c r="J33" s="12" t="s">
        <v>16</v>
      </c>
    </row>
    <row r="34" spans="1:10" s="5" customFormat="1" ht="43.5" hidden="1">
      <c r="A34" s="13" t="s">
        <v>225</v>
      </c>
      <c r="B34" s="11"/>
      <c r="C34" s="11"/>
      <c r="D34" s="11"/>
      <c r="E34" s="12"/>
      <c r="F34" s="39"/>
      <c r="G34" s="3"/>
      <c r="H34" s="200"/>
      <c r="I34" s="201"/>
      <c r="J34" s="12"/>
    </row>
    <row r="35" spans="1:10" s="5" customFormat="1" ht="65.25" hidden="1">
      <c r="A35" s="13" t="s">
        <v>226</v>
      </c>
      <c r="B35" s="11"/>
      <c r="C35" s="11"/>
      <c r="D35" s="11"/>
      <c r="E35" s="12"/>
      <c r="F35" s="39"/>
      <c r="G35" s="3"/>
      <c r="H35" s="200"/>
      <c r="I35" s="201"/>
      <c r="J35" s="12"/>
    </row>
    <row r="36" spans="1:10" s="5" customFormat="1" ht="87" hidden="1">
      <c r="A36" s="13" t="s">
        <v>112</v>
      </c>
      <c r="B36" s="11"/>
      <c r="C36" s="11"/>
      <c r="D36" s="11"/>
      <c r="E36" s="12"/>
      <c r="F36" s="39"/>
      <c r="G36" s="3"/>
      <c r="H36" s="200"/>
      <c r="I36" s="201"/>
      <c r="J36" s="12"/>
    </row>
    <row r="37" spans="1:10" s="5" customFormat="1" ht="87" hidden="1">
      <c r="A37" s="13" t="s">
        <v>113</v>
      </c>
      <c r="B37" s="11"/>
      <c r="C37" s="11"/>
      <c r="D37" s="11"/>
      <c r="E37" s="12"/>
      <c r="F37" s="39"/>
      <c r="G37" s="3"/>
      <c r="H37" s="200"/>
      <c r="I37" s="201"/>
      <c r="J37" s="12"/>
    </row>
    <row r="38" spans="1:10" s="5" customFormat="1" ht="108.75" hidden="1">
      <c r="A38" s="13" t="s">
        <v>72</v>
      </c>
      <c r="B38" s="11"/>
      <c r="C38" s="11"/>
      <c r="D38" s="11"/>
      <c r="E38" s="12"/>
      <c r="F38" s="39"/>
      <c r="G38" s="3"/>
      <c r="H38" s="200"/>
      <c r="I38" s="201"/>
      <c r="J38" s="12"/>
    </row>
    <row r="39" spans="1:10" s="5" customFormat="1">
      <c r="A39" s="3" t="s">
        <v>3</v>
      </c>
      <c r="B39" s="11">
        <v>5</v>
      </c>
      <c r="C39" s="11">
        <v>5</v>
      </c>
      <c r="D39" s="11">
        <v>5</v>
      </c>
      <c r="E39" s="12">
        <v>5</v>
      </c>
      <c r="F39" s="39">
        <f>IF(E39&lt;1,0,IF(E39&lt;2,1,IF(E39&lt;3,2,IF(E39&lt;4,3,IF(E39&lt;5,4,IF(E39=5,5))))))</f>
        <v>5</v>
      </c>
      <c r="G39" s="3"/>
      <c r="H39" s="186">
        <f>SUM(H40:H44)</f>
        <v>0</v>
      </c>
      <c r="I39" s="188">
        <f>IF(H39&lt;1,0,IF(H39&lt;2,1,IF(H39&lt;3,2,IF(H39&lt;4,3,IF(H39&lt;5,4,IF(H39=5,5))))))</f>
        <v>0</v>
      </c>
      <c r="J39" s="12" t="s">
        <v>17</v>
      </c>
    </row>
    <row r="40" spans="1:10" s="5" customFormat="1" hidden="1">
      <c r="A40" s="13" t="s">
        <v>114</v>
      </c>
      <c r="B40" s="11"/>
      <c r="C40" s="11"/>
      <c r="D40" s="11"/>
      <c r="E40" s="12"/>
      <c r="F40" s="39"/>
      <c r="G40" s="3"/>
      <c r="H40" s="200"/>
      <c r="I40" s="201"/>
      <c r="J40" s="12"/>
    </row>
    <row r="41" spans="1:10" s="5" customFormat="1" ht="43.5" hidden="1">
      <c r="A41" s="13" t="s">
        <v>227</v>
      </c>
      <c r="B41" s="11"/>
      <c r="C41" s="11"/>
      <c r="D41" s="11"/>
      <c r="E41" s="12"/>
      <c r="F41" s="39"/>
      <c r="G41" s="3"/>
      <c r="H41" s="200"/>
      <c r="I41" s="201"/>
      <c r="J41" s="12"/>
    </row>
    <row r="42" spans="1:10" s="5" customFormat="1" hidden="1">
      <c r="A42" s="13" t="s">
        <v>115</v>
      </c>
      <c r="B42" s="11"/>
      <c r="C42" s="11"/>
      <c r="D42" s="11"/>
      <c r="E42" s="12"/>
      <c r="F42" s="39"/>
      <c r="G42" s="3"/>
      <c r="H42" s="200"/>
      <c r="I42" s="201"/>
      <c r="J42" s="12"/>
    </row>
    <row r="43" spans="1:10" s="5" customFormat="1" ht="87" hidden="1">
      <c r="A43" s="13" t="s">
        <v>116</v>
      </c>
      <c r="B43" s="11"/>
      <c r="C43" s="11"/>
      <c r="D43" s="11"/>
      <c r="E43" s="12"/>
      <c r="F43" s="39"/>
      <c r="G43" s="3"/>
      <c r="H43" s="200"/>
      <c r="I43" s="201"/>
      <c r="J43" s="12"/>
    </row>
    <row r="44" spans="1:10" s="5" customFormat="1" ht="43.5" hidden="1">
      <c r="A44" s="13" t="s">
        <v>73</v>
      </c>
      <c r="B44" s="11"/>
      <c r="C44" s="11"/>
      <c r="D44" s="11"/>
      <c r="E44" s="12"/>
      <c r="F44" s="39"/>
      <c r="G44" s="3"/>
      <c r="H44" s="200"/>
      <c r="I44" s="201"/>
      <c r="J44" s="12"/>
    </row>
    <row r="45" spans="1:10" s="5" customFormat="1" ht="43.5">
      <c r="A45" s="3" t="s">
        <v>4</v>
      </c>
      <c r="B45" s="11">
        <v>5</v>
      </c>
      <c r="C45" s="11">
        <v>5</v>
      </c>
      <c r="D45" s="11">
        <v>5</v>
      </c>
      <c r="E45" s="12">
        <v>6</v>
      </c>
      <c r="F45" s="39">
        <f>IF(E45&lt;1,0,IF(E45&lt;2,1,IF(E45&lt;3,2,IF(E45&lt;5,3,IF(E45&lt;6,4,IF(E45=6,5))))))</f>
        <v>5</v>
      </c>
      <c r="G45" s="3"/>
      <c r="H45" s="186">
        <f>SUM(H46:H51)</f>
        <v>0</v>
      </c>
      <c r="I45" s="188">
        <f>IF(H45&lt;1,0,IF(H45&lt;2,1,IF(H45&lt;3,2,IF(H45&lt;5,3,IF(H45&lt;6,4,IF(H45=6,5))))))</f>
        <v>0</v>
      </c>
      <c r="J45" s="12" t="s">
        <v>18</v>
      </c>
    </row>
    <row r="46" spans="1:10" s="5" customFormat="1" ht="65.25" hidden="1">
      <c r="A46" s="3" t="s">
        <v>74</v>
      </c>
      <c r="B46" s="11"/>
      <c r="C46" s="11"/>
      <c r="D46" s="11"/>
      <c r="E46" s="12"/>
      <c r="F46" s="39"/>
      <c r="G46" s="3"/>
      <c r="H46" s="200"/>
      <c r="I46" s="201"/>
      <c r="J46" s="12"/>
    </row>
    <row r="47" spans="1:10" s="5" customFormat="1" ht="282.75" hidden="1">
      <c r="A47" s="3" t="s">
        <v>75</v>
      </c>
      <c r="B47" s="11"/>
      <c r="C47" s="11"/>
      <c r="D47" s="11"/>
      <c r="E47" s="12"/>
      <c r="F47" s="39"/>
      <c r="G47" s="3"/>
      <c r="H47" s="200"/>
      <c r="I47" s="201"/>
      <c r="J47" s="12"/>
    </row>
    <row r="48" spans="1:10" s="5" customFormat="1" ht="43.5" hidden="1">
      <c r="A48" s="14" t="s">
        <v>76</v>
      </c>
      <c r="B48" s="11"/>
      <c r="C48" s="11"/>
      <c r="D48" s="11"/>
      <c r="E48" s="12"/>
      <c r="F48" s="39"/>
      <c r="G48" s="3"/>
      <c r="H48" s="200"/>
      <c r="I48" s="201"/>
      <c r="J48" s="12"/>
    </row>
    <row r="49" spans="1:10" s="5" customFormat="1" ht="43.5" hidden="1">
      <c r="A49" s="14" t="s">
        <v>77</v>
      </c>
      <c r="B49" s="11"/>
      <c r="C49" s="11"/>
      <c r="D49" s="11"/>
      <c r="E49" s="12"/>
      <c r="F49" s="39"/>
      <c r="G49" s="3"/>
      <c r="H49" s="200"/>
      <c r="I49" s="201"/>
      <c r="J49" s="12"/>
    </row>
    <row r="50" spans="1:10" s="5" customFormat="1" ht="65.25" hidden="1">
      <c r="A50" s="13" t="s">
        <v>228</v>
      </c>
      <c r="B50" s="11"/>
      <c r="C50" s="11"/>
      <c r="D50" s="11"/>
      <c r="E50" s="12"/>
      <c r="F50" s="39"/>
      <c r="G50" s="3"/>
      <c r="H50" s="200"/>
      <c r="I50" s="201"/>
      <c r="J50" s="12"/>
    </row>
    <row r="51" spans="1:10" s="5" customFormat="1" ht="65.25" hidden="1">
      <c r="A51" s="3" t="s">
        <v>229</v>
      </c>
      <c r="B51" s="11"/>
      <c r="C51" s="11"/>
      <c r="D51" s="11"/>
      <c r="E51" s="12"/>
      <c r="F51" s="39"/>
      <c r="G51" s="3"/>
      <c r="H51" s="200"/>
      <c r="I51" s="201"/>
      <c r="J51" s="12"/>
    </row>
    <row r="52" spans="1:10" s="1" customFormat="1">
      <c r="A52" s="89" t="s">
        <v>10</v>
      </c>
      <c r="B52" s="90"/>
      <c r="C52" s="90"/>
      <c r="D52" s="90"/>
      <c r="E52" s="90"/>
      <c r="F52" s="91"/>
      <c r="G52" s="89"/>
      <c r="H52" s="89"/>
      <c r="I52" s="89"/>
      <c r="J52" s="90"/>
    </row>
    <row r="53" spans="1:10" s="5" customFormat="1" ht="43.5">
      <c r="A53" s="3" t="s">
        <v>6</v>
      </c>
      <c r="B53" s="11">
        <v>3</v>
      </c>
      <c r="C53" s="11">
        <v>3</v>
      </c>
      <c r="D53" s="11">
        <v>2</v>
      </c>
      <c r="E53" s="12">
        <v>6</v>
      </c>
      <c r="F53" s="42">
        <f>IF(E53&lt;1,0,IF(E53&lt;2,1,IF(E53&lt;4,2,IF(E53&lt;6,3,IF(E53=6,4,IF(E53=7,5,))))))</f>
        <v>4</v>
      </c>
      <c r="G53" s="3"/>
      <c r="H53" s="186">
        <f>SUM(H54:H60)</f>
        <v>0</v>
      </c>
      <c r="I53" s="42">
        <f>IF(H53&lt;1,0,IF(H53&lt;2,1,IF(H53&lt;4,2,IF(H53&lt;6,3,IF(H53=6,4,IF(H53=7,5,))))))</f>
        <v>0</v>
      </c>
      <c r="J53" s="12" t="s">
        <v>19</v>
      </c>
    </row>
    <row r="54" spans="1:10" s="5" customFormat="1" hidden="1">
      <c r="A54" s="3" t="s">
        <v>230</v>
      </c>
      <c r="B54" s="11"/>
      <c r="C54" s="11"/>
      <c r="D54" s="11"/>
      <c r="E54" s="12"/>
      <c r="F54" s="42"/>
      <c r="G54" s="3"/>
      <c r="H54" s="200"/>
      <c r="I54" s="201"/>
      <c r="J54" s="12"/>
    </row>
    <row r="55" spans="1:10" s="5" customFormat="1" ht="65.25" hidden="1">
      <c r="A55" s="3" t="s">
        <v>117</v>
      </c>
      <c r="B55" s="11"/>
      <c r="C55" s="11"/>
      <c r="D55" s="11"/>
      <c r="E55" s="12"/>
      <c r="F55" s="42"/>
      <c r="G55" s="3"/>
      <c r="H55" s="200"/>
      <c r="I55" s="201"/>
      <c r="J55" s="12"/>
    </row>
    <row r="56" spans="1:10" s="5" customFormat="1" ht="43.5" hidden="1">
      <c r="A56" s="3" t="s">
        <v>231</v>
      </c>
      <c r="B56" s="11"/>
      <c r="C56" s="11"/>
      <c r="D56" s="11"/>
      <c r="E56" s="12"/>
      <c r="F56" s="42"/>
      <c r="G56" s="3"/>
      <c r="H56" s="200"/>
      <c r="I56" s="201"/>
      <c r="J56" s="12"/>
    </row>
    <row r="57" spans="1:10" s="5" customFormat="1" ht="43.5" hidden="1">
      <c r="A57" s="3" t="s">
        <v>232</v>
      </c>
      <c r="B57" s="11"/>
      <c r="C57" s="11"/>
      <c r="D57" s="11"/>
      <c r="E57" s="12"/>
      <c r="F57" s="42"/>
      <c r="G57" s="3"/>
      <c r="H57" s="200"/>
      <c r="I57" s="201"/>
      <c r="J57" s="12"/>
    </row>
    <row r="58" spans="1:10" s="5" customFormat="1" ht="65.25" hidden="1">
      <c r="A58" s="3" t="s">
        <v>233</v>
      </c>
      <c r="B58" s="11"/>
      <c r="C58" s="11"/>
      <c r="D58" s="11"/>
      <c r="E58" s="12"/>
      <c r="F58" s="42"/>
      <c r="G58" s="3"/>
      <c r="H58" s="200"/>
      <c r="I58" s="201"/>
      <c r="J58" s="12"/>
    </row>
    <row r="59" spans="1:10" s="5" customFormat="1" ht="65.25" hidden="1">
      <c r="A59" s="3" t="s">
        <v>118</v>
      </c>
      <c r="B59" s="11"/>
      <c r="C59" s="11"/>
      <c r="D59" s="11"/>
      <c r="E59" s="12"/>
      <c r="F59" s="42"/>
      <c r="G59" s="3"/>
      <c r="H59" s="200"/>
      <c r="I59" s="201"/>
      <c r="J59" s="12"/>
    </row>
    <row r="60" spans="1:10" s="5" customFormat="1" ht="65.25" hidden="1">
      <c r="A60" s="3" t="s">
        <v>78</v>
      </c>
      <c r="B60" s="11"/>
      <c r="C60" s="11"/>
      <c r="D60" s="11"/>
      <c r="E60" s="12"/>
      <c r="F60" s="42"/>
      <c r="G60" s="3"/>
      <c r="H60" s="200"/>
      <c r="I60" s="201"/>
      <c r="J60" s="12"/>
    </row>
    <row r="61" spans="1:10" s="5" customFormat="1">
      <c r="A61" s="89" t="s">
        <v>7</v>
      </c>
      <c r="B61" s="90"/>
      <c r="C61" s="90"/>
      <c r="D61" s="90"/>
      <c r="E61" s="90"/>
      <c r="F61" s="91"/>
      <c r="G61" s="202"/>
      <c r="H61" s="203"/>
      <c r="I61" s="203"/>
      <c r="J61" s="90"/>
    </row>
    <row r="62" spans="1:10" s="5" customFormat="1" ht="43.5">
      <c r="A62" s="3" t="s">
        <v>8</v>
      </c>
      <c r="B62" s="11">
        <v>4</v>
      </c>
      <c r="C62" s="11">
        <v>4</v>
      </c>
      <c r="D62" s="11">
        <v>4</v>
      </c>
      <c r="E62" s="12">
        <v>9</v>
      </c>
      <c r="F62" s="42">
        <f>IF(E62&lt;1,0,IF(E62&lt;2,1,IF(E62&lt;4,2,IF(E62&lt;7,3,IF(E62&lt;9,4,IF(E62=9,5))))))</f>
        <v>5</v>
      </c>
      <c r="G62" s="3"/>
      <c r="H62" s="186">
        <f>SUM(H63:H71)</f>
        <v>0</v>
      </c>
      <c r="I62" s="42">
        <f>IF(H62&lt;1,0,IF(H62&lt;2,1,IF(H62&lt;4,2,IF(H62&lt;7,3,IF(H62&lt;9,4,IF(H62=9,5))))))</f>
        <v>0</v>
      </c>
      <c r="J62" s="12" t="s">
        <v>20</v>
      </c>
    </row>
    <row r="63" spans="1:10" s="5" customFormat="1" ht="65.25" hidden="1">
      <c r="A63" s="13" t="s">
        <v>234</v>
      </c>
      <c r="B63" s="11"/>
      <c r="C63" s="11"/>
      <c r="D63" s="11"/>
      <c r="E63" s="12"/>
      <c r="F63" s="42"/>
      <c r="G63" s="3"/>
      <c r="H63" s="200"/>
      <c r="I63" s="201"/>
      <c r="J63" s="12"/>
    </row>
    <row r="64" spans="1:10" s="5" customFormat="1" ht="65.25" hidden="1">
      <c r="A64" s="13" t="s">
        <v>235</v>
      </c>
      <c r="B64" s="11"/>
      <c r="C64" s="11"/>
      <c r="D64" s="11"/>
      <c r="E64" s="12"/>
      <c r="F64" s="42"/>
      <c r="G64" s="3"/>
      <c r="H64" s="200"/>
      <c r="I64" s="201"/>
      <c r="J64" s="12"/>
    </row>
    <row r="65" spans="1:10" hidden="1">
      <c r="A65" s="13" t="s">
        <v>236</v>
      </c>
      <c r="B65" s="11"/>
      <c r="C65" s="11"/>
      <c r="D65" s="11"/>
      <c r="E65" s="12"/>
      <c r="F65" s="42"/>
      <c r="G65" s="3"/>
      <c r="H65" s="200"/>
      <c r="I65" s="201"/>
      <c r="J65" s="12"/>
    </row>
    <row r="66" spans="1:10" ht="159" hidden="1" customHeight="1">
      <c r="A66" s="13" t="s">
        <v>237</v>
      </c>
      <c r="B66" s="11"/>
      <c r="C66" s="11"/>
      <c r="D66" s="11"/>
      <c r="E66" s="12"/>
      <c r="F66" s="42"/>
      <c r="G66" s="3"/>
      <c r="H66" s="200"/>
      <c r="I66" s="201"/>
      <c r="J66" s="12"/>
    </row>
    <row r="67" spans="1:10" ht="65.25" hidden="1">
      <c r="A67" s="13" t="s">
        <v>238</v>
      </c>
      <c r="B67" s="11"/>
      <c r="C67" s="11"/>
      <c r="D67" s="11"/>
      <c r="E67" s="12"/>
      <c r="F67" s="42"/>
      <c r="G67" s="3"/>
      <c r="H67" s="200"/>
      <c r="I67" s="201"/>
      <c r="J67" s="12"/>
    </row>
    <row r="68" spans="1:10" ht="43.5" hidden="1">
      <c r="A68" s="13" t="s">
        <v>239</v>
      </c>
      <c r="B68" s="11"/>
      <c r="C68" s="11"/>
      <c r="D68" s="11"/>
      <c r="E68" s="12"/>
      <c r="F68" s="42"/>
      <c r="G68" s="3"/>
      <c r="H68" s="200"/>
      <c r="I68" s="201"/>
      <c r="J68" s="12"/>
    </row>
    <row r="69" spans="1:10" ht="43.5" hidden="1">
      <c r="A69" s="13" t="s">
        <v>240</v>
      </c>
      <c r="B69" s="11"/>
      <c r="C69" s="11"/>
      <c r="D69" s="11"/>
      <c r="E69" s="12"/>
      <c r="F69" s="42"/>
      <c r="G69" s="3"/>
      <c r="H69" s="200"/>
      <c r="I69" s="201"/>
      <c r="J69" s="12"/>
    </row>
    <row r="70" spans="1:10" ht="43.5" hidden="1">
      <c r="A70" s="13" t="s">
        <v>241</v>
      </c>
      <c r="B70" s="11"/>
      <c r="C70" s="11"/>
      <c r="D70" s="11"/>
      <c r="E70" s="12"/>
      <c r="F70" s="42"/>
      <c r="G70" s="3"/>
      <c r="H70" s="200"/>
      <c r="I70" s="201"/>
      <c r="J70" s="12"/>
    </row>
    <row r="71" spans="1:10" ht="65.25" hidden="1">
      <c r="A71" s="13" t="s">
        <v>79</v>
      </c>
      <c r="B71" s="11"/>
      <c r="C71" s="11"/>
      <c r="D71" s="11"/>
      <c r="E71" s="12"/>
      <c r="F71" s="42"/>
      <c r="G71" s="3"/>
      <c r="H71" s="200"/>
      <c r="I71" s="201"/>
      <c r="J71" s="12"/>
    </row>
    <row r="72" spans="1:10">
      <c r="A72" s="9" t="s">
        <v>11</v>
      </c>
      <c r="B72" s="10"/>
      <c r="C72" s="10"/>
      <c r="D72" s="10"/>
      <c r="E72" s="10"/>
      <c r="F72" s="40"/>
      <c r="G72" s="204"/>
      <c r="H72" s="204"/>
      <c r="I72" s="204"/>
      <c r="J72" s="10"/>
    </row>
    <row r="73" spans="1:10">
      <c r="A73" s="16" t="s">
        <v>44</v>
      </c>
      <c r="B73" s="17"/>
      <c r="C73" s="17"/>
      <c r="D73" s="17"/>
      <c r="E73" s="17"/>
      <c r="F73" s="43"/>
      <c r="G73" s="205"/>
      <c r="H73" s="205"/>
      <c r="I73" s="205"/>
      <c r="J73" s="17"/>
    </row>
    <row r="74" spans="1:10">
      <c r="A74" s="3" t="s">
        <v>45</v>
      </c>
      <c r="B74" s="12" t="s">
        <v>12</v>
      </c>
      <c r="C74" s="12" t="s">
        <v>12</v>
      </c>
      <c r="D74" s="12" t="s">
        <v>12</v>
      </c>
      <c r="E74" s="12">
        <v>5</v>
      </c>
      <c r="F74" s="39">
        <f>IF(E74&lt;1,0,IF(E74&lt;2,1,IF(E74&lt;3,2,IF(E74&lt;4,3,IF(E74&lt;5,4,IF(E74=5,5))))))</f>
        <v>5</v>
      </c>
      <c r="G74" s="188"/>
      <c r="H74" s="206">
        <f>SUM(H75:H79)</f>
        <v>0</v>
      </c>
      <c r="I74" s="188">
        <f>IF(H74&lt;1,0,IF(H74&lt;2,1,IF(H74&lt;3,2,IF(H74&lt;4,3,IF(H74&lt;5,4,IF(H74=5,5))))))</f>
        <v>0</v>
      </c>
      <c r="J74" s="12" t="s">
        <v>21</v>
      </c>
    </row>
    <row r="75" spans="1:10" ht="27.75" hidden="1" customHeight="1">
      <c r="A75" s="3" t="s">
        <v>119</v>
      </c>
      <c r="B75" s="12"/>
      <c r="C75" s="12"/>
      <c r="D75" s="12"/>
      <c r="E75" s="12"/>
      <c r="F75" s="11"/>
      <c r="G75" s="206"/>
      <c r="H75" s="207"/>
      <c r="I75" s="206"/>
      <c r="J75" s="12"/>
    </row>
    <row r="76" spans="1:10" hidden="1">
      <c r="A76" s="3" t="s">
        <v>120</v>
      </c>
      <c r="B76" s="12"/>
      <c r="C76" s="12"/>
      <c r="D76" s="12"/>
      <c r="E76" s="12"/>
      <c r="F76" s="11"/>
      <c r="G76" s="206"/>
      <c r="H76" s="207"/>
      <c r="I76" s="206"/>
      <c r="J76" s="12"/>
    </row>
    <row r="77" spans="1:10" ht="26.25" hidden="1" customHeight="1">
      <c r="A77" s="3" t="s">
        <v>121</v>
      </c>
      <c r="B77" s="12"/>
      <c r="C77" s="12"/>
      <c r="D77" s="12"/>
      <c r="E77" s="12"/>
      <c r="F77" s="11"/>
      <c r="G77" s="206"/>
      <c r="H77" s="207"/>
      <c r="I77" s="206"/>
      <c r="J77" s="12"/>
    </row>
    <row r="78" spans="1:10" ht="65.25" hidden="1">
      <c r="A78" s="3" t="s">
        <v>122</v>
      </c>
      <c r="B78" s="12"/>
      <c r="C78" s="12"/>
      <c r="D78" s="12"/>
      <c r="E78" s="12"/>
      <c r="F78" s="11"/>
      <c r="G78" s="206"/>
      <c r="H78" s="207"/>
      <c r="I78" s="206"/>
      <c r="J78" s="12"/>
    </row>
    <row r="79" spans="1:10" hidden="1">
      <c r="A79" s="3" t="s">
        <v>80</v>
      </c>
      <c r="B79" s="12"/>
      <c r="C79" s="12"/>
      <c r="D79" s="12"/>
      <c r="E79" s="12"/>
      <c r="F79" s="11"/>
      <c r="G79" s="206"/>
      <c r="H79" s="207"/>
      <c r="I79" s="206"/>
      <c r="J79" s="12"/>
    </row>
    <row r="80" spans="1:10" ht="43.5">
      <c r="A80" s="3" t="s">
        <v>46</v>
      </c>
      <c r="B80" s="12" t="s">
        <v>12</v>
      </c>
      <c r="C80" s="12">
        <v>5</v>
      </c>
      <c r="D80" s="12">
        <v>5</v>
      </c>
      <c r="E80" s="12">
        <v>5</v>
      </c>
      <c r="F80" s="39">
        <f>IF(E80&lt;1,0,IF(E80&lt;2,1,IF(E80&lt;3,2,IF(E80&lt;4,3,IF(E80&lt;5,4,IF(E80=5,5))))))</f>
        <v>5</v>
      </c>
      <c r="G80" s="188"/>
      <c r="H80" s="206">
        <f>SUM(H81:H85)</f>
        <v>0</v>
      </c>
      <c r="I80" s="188">
        <f>IF(H80&lt;1,0,IF(H80&lt;2,1,IF(H80&lt;3,2,IF(H80&lt;4,3,IF(H80&lt;5,4,IF(H80=5,5))))))</f>
        <v>0</v>
      </c>
      <c r="J80" s="12" t="s">
        <v>22</v>
      </c>
    </row>
    <row r="81" spans="1:10" hidden="1">
      <c r="A81" s="13" t="s">
        <v>123</v>
      </c>
      <c r="B81" s="12"/>
      <c r="C81" s="12"/>
      <c r="D81" s="12"/>
      <c r="E81" s="12"/>
      <c r="F81" s="11"/>
      <c r="G81" s="206"/>
      <c r="H81" s="207"/>
      <c r="I81" s="206"/>
      <c r="J81" s="12"/>
    </row>
    <row r="82" spans="1:10" ht="43.5" hidden="1">
      <c r="A82" s="13" t="s">
        <v>124</v>
      </c>
      <c r="B82" s="12"/>
      <c r="C82" s="12"/>
      <c r="D82" s="12"/>
      <c r="E82" s="12"/>
      <c r="F82" s="11"/>
      <c r="G82" s="206"/>
      <c r="H82" s="207"/>
      <c r="I82" s="206"/>
      <c r="J82" s="12"/>
    </row>
    <row r="83" spans="1:10" ht="43.5" hidden="1">
      <c r="A83" s="13" t="s">
        <v>125</v>
      </c>
      <c r="B83" s="12"/>
      <c r="C83" s="12"/>
      <c r="D83" s="12"/>
      <c r="E83" s="12"/>
      <c r="F83" s="11"/>
      <c r="G83" s="206"/>
      <c r="H83" s="207"/>
      <c r="I83" s="206"/>
      <c r="J83" s="12"/>
    </row>
    <row r="84" spans="1:10" ht="43.5" hidden="1">
      <c r="A84" s="13" t="s">
        <v>126</v>
      </c>
      <c r="B84" s="12"/>
      <c r="C84" s="12"/>
      <c r="D84" s="12"/>
      <c r="E84" s="12"/>
      <c r="F84" s="11"/>
      <c r="G84" s="206"/>
      <c r="H84" s="207"/>
      <c r="I84" s="206"/>
      <c r="J84" s="12"/>
    </row>
    <row r="85" spans="1:10" hidden="1">
      <c r="A85" s="3" t="s">
        <v>80</v>
      </c>
      <c r="B85" s="12"/>
      <c r="C85" s="12"/>
      <c r="D85" s="12"/>
      <c r="E85" s="12"/>
      <c r="F85" s="11"/>
      <c r="G85" s="206"/>
      <c r="H85" s="207"/>
      <c r="I85" s="206"/>
      <c r="J85" s="12"/>
    </row>
    <row r="86" spans="1:10" ht="65.25">
      <c r="A86" s="3" t="s">
        <v>47</v>
      </c>
      <c r="B86" s="12">
        <v>5</v>
      </c>
      <c r="C86" s="12">
        <v>5</v>
      </c>
      <c r="D86" s="12">
        <v>5</v>
      </c>
      <c r="E86" s="12">
        <v>5</v>
      </c>
      <c r="F86" s="39">
        <f>IF(E86&lt;1,0,IF(E86&lt;2,1,IF(E86&lt;3,2,IF(E86&lt;4,3,IF(E86&lt;5,4,IF(E86=5,5))))))</f>
        <v>5</v>
      </c>
      <c r="G86" s="188"/>
      <c r="H86" s="206">
        <f>SUM(H87:H91)</f>
        <v>0</v>
      </c>
      <c r="I86" s="188">
        <f>IF(H86&lt;1,0,IF(H86&lt;2,1,IF(H86&lt;3,2,IF(H86&lt;4,3,IF(H86&lt;5,4,IF(H86=5,5))))))</f>
        <v>0</v>
      </c>
      <c r="J86" s="12" t="s">
        <v>16</v>
      </c>
    </row>
    <row r="87" spans="1:10" ht="30" hidden="1" customHeight="1">
      <c r="A87" s="13" t="s">
        <v>127</v>
      </c>
      <c r="B87" s="12"/>
      <c r="C87" s="12"/>
      <c r="D87" s="12"/>
      <c r="E87" s="12"/>
      <c r="F87" s="11"/>
      <c r="G87" s="206"/>
      <c r="H87" s="207"/>
      <c r="I87" s="206"/>
      <c r="J87" s="12"/>
    </row>
    <row r="88" spans="1:10" hidden="1">
      <c r="A88" s="13" t="s">
        <v>128</v>
      </c>
      <c r="B88" s="12"/>
      <c r="C88" s="12"/>
      <c r="D88" s="12"/>
      <c r="E88" s="12"/>
      <c r="F88" s="11"/>
      <c r="G88" s="206"/>
      <c r="H88" s="207"/>
      <c r="I88" s="206"/>
      <c r="J88" s="12"/>
    </row>
    <row r="89" spans="1:10" ht="43.5" hidden="1">
      <c r="A89" s="13" t="s">
        <v>242</v>
      </c>
      <c r="B89" s="12"/>
      <c r="C89" s="12"/>
      <c r="D89" s="12"/>
      <c r="E89" s="12"/>
      <c r="F89" s="11"/>
      <c r="G89" s="206"/>
      <c r="H89" s="207"/>
      <c r="I89" s="206"/>
      <c r="J89" s="12"/>
    </row>
    <row r="90" spans="1:10" ht="43.5" hidden="1">
      <c r="A90" s="13" t="s">
        <v>129</v>
      </c>
      <c r="B90" s="12"/>
      <c r="C90" s="12"/>
      <c r="D90" s="12"/>
      <c r="E90" s="12"/>
      <c r="F90" s="11"/>
      <c r="G90" s="206"/>
      <c r="H90" s="207"/>
      <c r="I90" s="206"/>
      <c r="J90" s="12"/>
    </row>
    <row r="91" spans="1:10" hidden="1">
      <c r="A91" s="3" t="s">
        <v>80</v>
      </c>
      <c r="B91" s="12"/>
      <c r="C91" s="12"/>
      <c r="D91" s="12"/>
      <c r="E91" s="12"/>
      <c r="F91" s="11"/>
      <c r="G91" s="206"/>
      <c r="H91" s="207"/>
      <c r="I91" s="206"/>
      <c r="J91" s="12"/>
    </row>
    <row r="92" spans="1:10" ht="43.5">
      <c r="A92" s="3" t="s">
        <v>48</v>
      </c>
      <c r="B92" s="12">
        <v>4.2</v>
      </c>
      <c r="C92" s="12">
        <v>4.21</v>
      </c>
      <c r="D92" s="12">
        <v>4.24</v>
      </c>
      <c r="E92" s="12">
        <v>4</v>
      </c>
      <c r="F92" s="39">
        <f>IF(E92&lt;1,0,IF(E92&lt;2,1,IF(E92&lt;3,2,IF(E92&lt;4,3,IF(E92&lt;5,4,IF(E92=5,5))))))</f>
        <v>4</v>
      </c>
      <c r="G92" s="188"/>
      <c r="H92" s="206">
        <f>SUM(H93:H97)</f>
        <v>0</v>
      </c>
      <c r="I92" s="188">
        <f>IF(H92&lt;1,0,IF(H92&lt;2,1,IF(H92&lt;3,2,IF(H92&lt;4,3,IF(H92&lt;5,4,IF(H92=5,5))))))</f>
        <v>0</v>
      </c>
      <c r="J92" s="12" t="s">
        <v>23</v>
      </c>
    </row>
    <row r="93" spans="1:10" hidden="1">
      <c r="A93" s="13" t="s">
        <v>130</v>
      </c>
      <c r="B93" s="12"/>
      <c r="C93" s="12"/>
      <c r="D93" s="12"/>
      <c r="E93" s="12"/>
      <c r="F93" s="11"/>
      <c r="G93" s="206"/>
      <c r="H93" s="207"/>
      <c r="I93" s="206"/>
      <c r="J93" s="12"/>
    </row>
    <row r="94" spans="1:10" hidden="1">
      <c r="A94" s="13" t="s">
        <v>131</v>
      </c>
      <c r="B94" s="12"/>
      <c r="C94" s="12"/>
      <c r="D94" s="12"/>
      <c r="E94" s="12"/>
      <c r="F94" s="11"/>
      <c r="G94" s="206"/>
      <c r="H94" s="207"/>
      <c r="I94" s="206"/>
      <c r="J94" s="12"/>
    </row>
    <row r="95" spans="1:10" ht="65.25" hidden="1">
      <c r="A95" s="13" t="s">
        <v>243</v>
      </c>
      <c r="B95" s="12"/>
      <c r="C95" s="12"/>
      <c r="D95" s="12"/>
      <c r="E95" s="12"/>
      <c r="F95" s="11"/>
      <c r="G95" s="206"/>
      <c r="H95" s="207"/>
      <c r="I95" s="206"/>
      <c r="J95" s="12"/>
    </row>
    <row r="96" spans="1:10" ht="43.5" hidden="1">
      <c r="A96" s="13" t="s">
        <v>244</v>
      </c>
      <c r="B96" s="12"/>
      <c r="C96" s="12"/>
      <c r="D96" s="12"/>
      <c r="E96" s="12"/>
      <c r="F96" s="11"/>
      <c r="G96" s="206"/>
      <c r="H96" s="207"/>
      <c r="I96" s="206"/>
      <c r="J96" s="12"/>
    </row>
    <row r="97" spans="1:10" hidden="1">
      <c r="A97" s="3" t="s">
        <v>82</v>
      </c>
      <c r="B97" s="12"/>
      <c r="C97" s="12"/>
      <c r="D97" s="12"/>
      <c r="E97" s="12"/>
      <c r="F97" s="11"/>
      <c r="G97" s="206"/>
      <c r="H97" s="207"/>
      <c r="I97" s="206"/>
      <c r="J97" s="12"/>
    </row>
    <row r="98" spans="1:10" ht="43.5">
      <c r="A98" s="3" t="s">
        <v>49</v>
      </c>
      <c r="B98" s="12" t="s">
        <v>12</v>
      </c>
      <c r="C98" s="12" t="s">
        <v>12</v>
      </c>
      <c r="D98" s="12" t="s">
        <v>12</v>
      </c>
      <c r="E98" s="12">
        <v>4</v>
      </c>
      <c r="F98" s="39">
        <f>IF(E98&lt;1,0,IF(E98&lt;2,1,IF(E98&lt;3,2,IF(E98&lt;4,3,IF(E98&lt;5,4,IF(E98=5,5))))))</f>
        <v>4</v>
      </c>
      <c r="G98" s="188"/>
      <c r="H98" s="206">
        <f>SUM(H99:H103)</f>
        <v>0</v>
      </c>
      <c r="I98" s="188">
        <f>IF(H98&lt;1,0,IF(H98&lt;2,1,IF(H98&lt;3,2,IF(H98&lt;4,3,IF(H98&lt;5,4,IF(H98=5,5))))))</f>
        <v>0</v>
      </c>
      <c r="J98" s="12" t="s">
        <v>21</v>
      </c>
    </row>
    <row r="99" spans="1:10" ht="46.5" hidden="1" customHeight="1">
      <c r="A99" s="13" t="s">
        <v>132</v>
      </c>
      <c r="B99" s="12"/>
      <c r="C99" s="12"/>
      <c r="D99" s="12"/>
      <c r="E99" s="12"/>
      <c r="F99" s="11"/>
      <c r="G99" s="206"/>
      <c r="H99" s="207"/>
      <c r="I99" s="206"/>
      <c r="J99" s="12"/>
    </row>
    <row r="100" spans="1:10" ht="43.5" hidden="1">
      <c r="A100" s="14" t="s">
        <v>133</v>
      </c>
      <c r="B100" s="12"/>
      <c r="C100" s="12"/>
      <c r="D100" s="12"/>
      <c r="E100" s="12"/>
      <c r="F100" s="11"/>
      <c r="G100" s="206"/>
      <c r="H100" s="207"/>
      <c r="I100" s="206"/>
      <c r="J100" s="12"/>
    </row>
    <row r="101" spans="1:10" hidden="1">
      <c r="A101" s="14" t="s">
        <v>134</v>
      </c>
      <c r="B101" s="12"/>
      <c r="C101" s="12"/>
      <c r="D101" s="12"/>
      <c r="E101" s="12"/>
      <c r="F101" s="11"/>
      <c r="G101" s="206"/>
      <c r="H101" s="207"/>
      <c r="I101" s="206"/>
      <c r="J101" s="12"/>
    </row>
    <row r="102" spans="1:10" ht="43.5" hidden="1">
      <c r="A102" s="13" t="s">
        <v>135</v>
      </c>
      <c r="B102" s="12"/>
      <c r="C102" s="12"/>
      <c r="D102" s="12"/>
      <c r="E102" s="12"/>
      <c r="F102" s="11"/>
      <c r="G102" s="206"/>
      <c r="H102" s="207"/>
      <c r="I102" s="206"/>
      <c r="J102" s="12"/>
    </row>
    <row r="103" spans="1:10" hidden="1">
      <c r="A103" s="3" t="s">
        <v>83</v>
      </c>
      <c r="B103" s="12"/>
      <c r="C103" s="12"/>
      <c r="D103" s="12"/>
      <c r="E103" s="12"/>
      <c r="F103" s="11"/>
      <c r="G103" s="206"/>
      <c r="H103" s="207"/>
      <c r="I103" s="206"/>
      <c r="J103" s="12"/>
    </row>
    <row r="104" spans="1:10" ht="43.5">
      <c r="A104" s="3" t="s">
        <v>50</v>
      </c>
      <c r="B104" s="12" t="s">
        <v>12</v>
      </c>
      <c r="C104" s="12" t="s">
        <v>12</v>
      </c>
      <c r="D104" s="12" t="s">
        <v>12</v>
      </c>
      <c r="E104" s="12">
        <v>5</v>
      </c>
      <c r="F104" s="39">
        <f>IF(E104&lt;1,0,IF(E104&lt;2,1,IF(E104&lt;3,2,IF(E104&lt;4,3,IF(E104&lt;5,4,IF(E104=5,5))))))</f>
        <v>5</v>
      </c>
      <c r="G104" s="188"/>
      <c r="H104" s="206">
        <f>SUM(H105:H109)</f>
        <v>0</v>
      </c>
      <c r="I104" s="188">
        <f>IF(H104&lt;1,0,IF(H104&lt;2,1,IF(H104&lt;3,2,IF(H104&lt;4,3,IF(H104&lt;5,4,IF(H104=5,5))))))</f>
        <v>0</v>
      </c>
      <c r="J104" s="12" t="s">
        <v>24</v>
      </c>
    </row>
    <row r="105" spans="1:10" hidden="1">
      <c r="A105" s="3" t="s">
        <v>136</v>
      </c>
      <c r="B105" s="12"/>
      <c r="C105" s="12"/>
      <c r="D105" s="12"/>
      <c r="E105" s="12"/>
      <c r="F105" s="11"/>
      <c r="G105" s="206"/>
      <c r="H105" s="207"/>
      <c r="I105" s="206"/>
      <c r="J105" s="12"/>
    </row>
    <row r="106" spans="1:10" hidden="1">
      <c r="A106" s="3" t="s">
        <v>120</v>
      </c>
      <c r="B106" s="12"/>
      <c r="C106" s="12"/>
      <c r="D106" s="12"/>
      <c r="E106" s="12"/>
      <c r="F106" s="11"/>
      <c r="G106" s="206"/>
      <c r="H106" s="207"/>
      <c r="I106" s="206"/>
      <c r="J106" s="12"/>
    </row>
    <row r="107" spans="1:10" hidden="1">
      <c r="A107" s="3" t="s">
        <v>137</v>
      </c>
      <c r="B107" s="12"/>
      <c r="C107" s="12"/>
      <c r="D107" s="12"/>
      <c r="E107" s="12"/>
      <c r="F107" s="11"/>
      <c r="G107" s="206"/>
      <c r="H107" s="207"/>
      <c r="I107" s="206"/>
      <c r="J107" s="12"/>
    </row>
    <row r="108" spans="1:10" ht="43.5" hidden="1">
      <c r="A108" s="3" t="s">
        <v>138</v>
      </c>
      <c r="B108" s="12"/>
      <c r="C108" s="12"/>
      <c r="D108" s="12"/>
      <c r="E108" s="12"/>
      <c r="F108" s="11"/>
      <c r="G108" s="206"/>
      <c r="H108" s="207"/>
      <c r="I108" s="206"/>
      <c r="J108" s="12"/>
    </row>
    <row r="109" spans="1:10" hidden="1">
      <c r="A109" s="3" t="s">
        <v>84</v>
      </c>
      <c r="B109" s="12"/>
      <c r="C109" s="12"/>
      <c r="D109" s="12"/>
      <c r="E109" s="12"/>
      <c r="F109" s="11"/>
      <c r="G109" s="206"/>
      <c r="H109" s="207"/>
      <c r="I109" s="206"/>
      <c r="J109" s="12"/>
    </row>
    <row r="110" spans="1:10" ht="47.25" customHeight="1">
      <c r="A110" s="3" t="s">
        <v>51</v>
      </c>
      <c r="B110" s="12" t="s">
        <v>12</v>
      </c>
      <c r="C110" s="12" t="s">
        <v>12</v>
      </c>
      <c r="D110" s="12" t="s">
        <v>12</v>
      </c>
      <c r="E110" s="12">
        <v>5</v>
      </c>
      <c r="F110" s="39">
        <f>IF(E110&lt;1,0,IF(E110&lt;2,1,IF(E110&lt;3,2,IF(E110&lt;4,3,IF(E110&lt;5,4,IF(E110=5,5))))))</f>
        <v>5</v>
      </c>
      <c r="G110" s="188"/>
      <c r="H110" s="206">
        <f>SUM(H111:H115)</f>
        <v>0</v>
      </c>
      <c r="I110" s="188">
        <f>IF(H110&lt;1,0,IF(H110&lt;2,1,IF(H110&lt;3,2,IF(H110&lt;4,3,IF(H110&lt;5,4,IF(H110=5,5))))))</f>
        <v>0</v>
      </c>
      <c r="J110" s="12" t="s">
        <v>38</v>
      </c>
    </row>
    <row r="111" spans="1:10" ht="43.5" hidden="1">
      <c r="A111" s="13" t="s">
        <v>245</v>
      </c>
      <c r="B111" s="12"/>
      <c r="C111" s="12"/>
      <c r="D111" s="12"/>
      <c r="E111" s="12"/>
      <c r="F111" s="11"/>
      <c r="G111" s="206"/>
      <c r="H111" s="207"/>
      <c r="I111" s="206"/>
      <c r="J111" s="12"/>
    </row>
    <row r="112" spans="1:10" hidden="1">
      <c r="A112" s="13" t="s">
        <v>156</v>
      </c>
      <c r="B112" s="12"/>
      <c r="C112" s="12"/>
      <c r="D112" s="12"/>
      <c r="E112" s="12"/>
      <c r="F112" s="11"/>
      <c r="G112" s="206"/>
      <c r="H112" s="207"/>
      <c r="I112" s="206"/>
      <c r="J112" s="12"/>
    </row>
    <row r="113" spans="1:11" ht="50.25" hidden="1" customHeight="1">
      <c r="A113" s="13" t="s">
        <v>139</v>
      </c>
      <c r="B113" s="12"/>
      <c r="C113" s="12"/>
      <c r="D113" s="12"/>
      <c r="E113" s="12"/>
      <c r="F113" s="11"/>
      <c r="G113" s="206"/>
      <c r="H113" s="207"/>
      <c r="I113" s="206"/>
      <c r="J113" s="12"/>
    </row>
    <row r="114" spans="1:11" ht="43.5" hidden="1">
      <c r="A114" s="13" t="s">
        <v>246</v>
      </c>
      <c r="B114" s="12"/>
      <c r="C114" s="12"/>
      <c r="D114" s="12"/>
      <c r="E114" s="12"/>
      <c r="F114" s="11"/>
      <c r="G114" s="206"/>
      <c r="H114" s="207"/>
      <c r="I114" s="206"/>
      <c r="J114" s="12"/>
    </row>
    <row r="115" spans="1:11" hidden="1">
      <c r="A115" s="3" t="s">
        <v>82</v>
      </c>
      <c r="B115" s="12"/>
      <c r="C115" s="12"/>
      <c r="D115" s="12"/>
      <c r="E115" s="12"/>
      <c r="F115" s="11"/>
      <c r="G115" s="206"/>
      <c r="H115" s="207"/>
      <c r="I115" s="206"/>
      <c r="J115" s="12"/>
    </row>
    <row r="116" spans="1:11" ht="43.5">
      <c r="A116" s="3" t="s">
        <v>52</v>
      </c>
      <c r="B116" s="12" t="s">
        <v>12</v>
      </c>
      <c r="C116" s="12" t="s">
        <v>12</v>
      </c>
      <c r="D116" s="12" t="s">
        <v>12</v>
      </c>
      <c r="E116" s="12">
        <v>4</v>
      </c>
      <c r="F116" s="39">
        <f>IF(E116&lt;1,0,IF(E116&lt;2,1,IF(E116&lt;3,2,IF(E116&lt;4,3,IF(E116&lt;5,4,IF(E116=5,5))))))</f>
        <v>4</v>
      </c>
      <c r="G116" s="188"/>
      <c r="H116" s="206">
        <f>SUM(H117:H121)</f>
        <v>0</v>
      </c>
      <c r="I116" s="188">
        <f>IF(H116&lt;1,0,IF(H116&lt;2,1,IF(H116&lt;3,2,IF(H116&lt;4,3,IF(H116&lt;5,4,IF(H116=5,5))))))</f>
        <v>0</v>
      </c>
      <c r="J116" s="12" t="s">
        <v>25</v>
      </c>
    </row>
    <row r="117" spans="1:11" ht="43.5" hidden="1">
      <c r="A117" s="13" t="s">
        <v>140</v>
      </c>
      <c r="B117" s="12"/>
      <c r="C117" s="12"/>
      <c r="D117" s="12"/>
      <c r="E117" s="12"/>
      <c r="F117" s="11"/>
      <c r="G117" s="206"/>
      <c r="H117" s="207"/>
      <c r="I117" s="206"/>
      <c r="J117" s="12"/>
    </row>
    <row r="118" spans="1:11" hidden="1">
      <c r="A118" s="13" t="s">
        <v>141</v>
      </c>
      <c r="B118" s="12"/>
      <c r="C118" s="12"/>
      <c r="D118" s="12"/>
      <c r="E118" s="12"/>
      <c r="F118" s="11"/>
      <c r="G118" s="206"/>
      <c r="H118" s="207"/>
      <c r="I118" s="206"/>
      <c r="J118" s="12"/>
    </row>
    <row r="119" spans="1:11" ht="65.25" hidden="1">
      <c r="A119" s="13" t="s">
        <v>142</v>
      </c>
      <c r="B119" s="12"/>
      <c r="C119" s="12"/>
      <c r="D119" s="12"/>
      <c r="E119" s="12"/>
      <c r="F119" s="11"/>
      <c r="G119" s="206"/>
      <c r="H119" s="207"/>
      <c r="I119" s="206"/>
      <c r="J119" s="12"/>
    </row>
    <row r="120" spans="1:11" ht="65.25" hidden="1">
      <c r="A120" s="13" t="s">
        <v>143</v>
      </c>
      <c r="B120" s="12"/>
      <c r="C120" s="12"/>
      <c r="D120" s="12"/>
      <c r="E120" s="12"/>
      <c r="F120" s="11"/>
      <c r="G120" s="206"/>
      <c r="H120" s="207"/>
      <c r="I120" s="206"/>
      <c r="J120" s="12"/>
    </row>
    <row r="121" spans="1:11" hidden="1">
      <c r="A121" s="3" t="s">
        <v>82</v>
      </c>
      <c r="B121" s="12"/>
      <c r="C121" s="12"/>
      <c r="D121" s="12"/>
      <c r="E121" s="12"/>
      <c r="F121" s="11"/>
      <c r="G121" s="206"/>
      <c r="H121" s="207"/>
      <c r="I121" s="206"/>
      <c r="J121" s="12"/>
    </row>
    <row r="122" spans="1:11">
      <c r="A122" s="3" t="s">
        <v>53</v>
      </c>
      <c r="B122" s="12" t="s">
        <v>12</v>
      </c>
      <c r="C122" s="12" t="s">
        <v>12</v>
      </c>
      <c r="D122" s="12" t="s">
        <v>12</v>
      </c>
      <c r="E122" s="12">
        <v>4</v>
      </c>
      <c r="F122" s="39">
        <f>IF(E122&lt;1,0,IF(E122&lt;2,1,IF(E122&lt;3,2,IF(E122&lt;4,3,IF(E122&lt;5,4,IF(E122=5,5))))))</f>
        <v>4</v>
      </c>
      <c r="G122" s="188"/>
      <c r="H122" s="206">
        <f>SUM(H123:H127)</f>
        <v>0</v>
      </c>
      <c r="I122" s="188">
        <f>IF(H122&lt;1,0,IF(H122&lt;2,1,IF(H122&lt;3,2,IF(H122&lt;4,3,IF(H122&lt;5,4,IF(H122=5,5))))))</f>
        <v>0</v>
      </c>
      <c r="J122" s="12" t="s">
        <v>23</v>
      </c>
    </row>
    <row r="123" spans="1:11" hidden="1">
      <c r="A123" s="3" t="s">
        <v>144</v>
      </c>
      <c r="B123" s="12"/>
      <c r="C123" s="12"/>
      <c r="D123" s="12"/>
      <c r="E123" s="12"/>
      <c r="F123" s="11"/>
      <c r="G123" s="206"/>
      <c r="H123" s="207"/>
      <c r="I123" s="206"/>
      <c r="J123" s="12"/>
    </row>
    <row r="124" spans="1:11" hidden="1">
      <c r="A124" s="3" t="s">
        <v>145</v>
      </c>
      <c r="B124" s="12"/>
      <c r="C124" s="12"/>
      <c r="D124" s="12"/>
      <c r="E124" s="12"/>
      <c r="F124" s="11"/>
      <c r="G124" s="206"/>
      <c r="H124" s="207"/>
      <c r="I124" s="206"/>
      <c r="J124" s="12"/>
    </row>
    <row r="125" spans="1:11" ht="43.5" hidden="1">
      <c r="A125" s="3" t="s">
        <v>146</v>
      </c>
      <c r="B125" s="12"/>
      <c r="C125" s="12"/>
      <c r="D125" s="12"/>
      <c r="E125" s="12"/>
      <c r="F125" s="11"/>
      <c r="G125" s="206"/>
      <c r="H125" s="207"/>
      <c r="I125" s="206"/>
      <c r="J125" s="12"/>
    </row>
    <row r="126" spans="1:11" ht="43.5" hidden="1">
      <c r="A126" s="3" t="s">
        <v>147</v>
      </c>
      <c r="B126" s="12"/>
      <c r="C126" s="12"/>
      <c r="D126" s="12"/>
      <c r="E126" s="12"/>
      <c r="F126" s="11"/>
      <c r="G126" s="206"/>
      <c r="H126" s="207"/>
      <c r="I126" s="206"/>
      <c r="J126" s="12"/>
    </row>
    <row r="127" spans="1:11" hidden="1">
      <c r="A127" s="3" t="s">
        <v>80</v>
      </c>
      <c r="B127" s="12"/>
      <c r="C127" s="12"/>
      <c r="D127" s="12"/>
      <c r="E127" s="12"/>
      <c r="F127" s="11"/>
      <c r="G127" s="206"/>
      <c r="H127" s="207"/>
      <c r="I127" s="206"/>
      <c r="J127" s="12"/>
    </row>
    <row r="128" spans="1:11" s="197" customFormat="1" ht="43.5">
      <c r="A128" s="54" t="s">
        <v>54</v>
      </c>
      <c r="B128" s="165" t="s">
        <v>12</v>
      </c>
      <c r="C128" s="165" t="s">
        <v>12</v>
      </c>
      <c r="D128" s="165" t="s">
        <v>12</v>
      </c>
      <c r="E128" s="165">
        <v>4</v>
      </c>
      <c r="F128" s="166">
        <f>IF(E128&lt;1,0,IF(E128&lt;2,1,IF(E128&lt;3,2,IF(E128&lt;4,3,IF(E128&lt;5,4,IF(E128=5,5))))))</f>
        <v>4</v>
      </c>
      <c r="G128" s="192"/>
      <c r="H128" s="189">
        <f>SUM(H129:H133)</f>
        <v>0</v>
      </c>
      <c r="I128" s="192">
        <f>IF(H128&lt;1,0,IF(H128&lt;2,1,IF(H128&lt;3,2,IF(H128&lt;4,3,IF(H128&lt;5,4,IF(H128=5,5))))))</f>
        <v>0</v>
      </c>
      <c r="J128" s="165" t="s">
        <v>23</v>
      </c>
      <c r="K128" s="196"/>
    </row>
    <row r="129" spans="1:11" s="197" customFormat="1" ht="27" hidden="1" customHeight="1">
      <c r="A129" s="54" t="s">
        <v>252</v>
      </c>
      <c r="B129" s="165"/>
      <c r="C129" s="165"/>
      <c r="D129" s="165"/>
      <c r="E129" s="165"/>
      <c r="F129" s="166"/>
      <c r="G129" s="192"/>
      <c r="H129" s="195"/>
      <c r="I129" s="192"/>
      <c r="J129" s="165"/>
      <c r="K129" s="196"/>
    </row>
    <row r="130" spans="1:11" s="197" customFormat="1" ht="43.5" hidden="1">
      <c r="A130" s="54" t="s">
        <v>253</v>
      </c>
      <c r="B130" s="165"/>
      <c r="C130" s="165"/>
      <c r="D130" s="165"/>
      <c r="E130" s="165"/>
      <c r="F130" s="166"/>
      <c r="G130" s="192"/>
      <c r="H130" s="195"/>
      <c r="I130" s="192"/>
      <c r="J130" s="165"/>
      <c r="K130" s="196"/>
    </row>
    <row r="131" spans="1:11" s="197" customFormat="1" ht="43.5" hidden="1">
      <c r="A131" s="54" t="s">
        <v>254</v>
      </c>
      <c r="B131" s="165"/>
      <c r="C131" s="165"/>
      <c r="D131" s="165"/>
      <c r="E131" s="165"/>
      <c r="F131" s="166"/>
      <c r="G131" s="192"/>
      <c r="H131" s="195"/>
      <c r="I131" s="192"/>
      <c r="J131" s="165"/>
      <c r="K131" s="196"/>
    </row>
    <row r="132" spans="1:11" s="197" customFormat="1" ht="43.5" hidden="1">
      <c r="A132" s="54" t="s">
        <v>255</v>
      </c>
      <c r="B132" s="165"/>
      <c r="C132" s="165"/>
      <c r="D132" s="165"/>
      <c r="E132" s="165"/>
      <c r="F132" s="166"/>
      <c r="G132" s="192"/>
      <c r="H132" s="195"/>
      <c r="I132" s="192"/>
      <c r="J132" s="165"/>
      <c r="K132" s="196"/>
    </row>
    <row r="133" spans="1:11" s="197" customFormat="1" ht="43.5" hidden="1">
      <c r="A133" s="54" t="s">
        <v>256</v>
      </c>
      <c r="B133" s="165"/>
      <c r="C133" s="165"/>
      <c r="D133" s="165"/>
      <c r="E133" s="165"/>
      <c r="F133" s="166"/>
      <c r="G133" s="192"/>
      <c r="H133" s="195"/>
      <c r="I133" s="192"/>
      <c r="J133" s="165"/>
      <c r="K133" s="196"/>
    </row>
    <row r="134" spans="1:11" ht="43.5" customHeight="1">
      <c r="A134" s="3" t="s">
        <v>55</v>
      </c>
      <c r="B134" s="12">
        <v>3.32</v>
      </c>
      <c r="C134" s="12">
        <v>4</v>
      </c>
      <c r="D134" s="12">
        <v>4</v>
      </c>
      <c r="E134" s="12">
        <v>5</v>
      </c>
      <c r="F134" s="39">
        <f>IF(E134&lt;1,0,IF(E134&lt;2,1,IF(E134&lt;3,2,IF(E134&lt;4,3,IF(E134&lt;5,4,IF(E134=5,5))))))</f>
        <v>5</v>
      </c>
      <c r="G134" s="188"/>
      <c r="H134" s="206">
        <f>SUM(H135:H139)</f>
        <v>0</v>
      </c>
      <c r="I134" s="188">
        <f>IF(H134&lt;1,0,IF(H134&lt;2,1,IF(H134&lt;3,2,IF(H134&lt;4,3,IF(H134&lt;5,4,IF(H134=5,5))))))</f>
        <v>0</v>
      </c>
      <c r="J134" s="12" t="s">
        <v>38</v>
      </c>
    </row>
    <row r="135" spans="1:11" ht="43.5" hidden="1">
      <c r="A135" s="3" t="s">
        <v>148</v>
      </c>
      <c r="B135" s="12"/>
      <c r="C135" s="12"/>
      <c r="D135" s="12"/>
      <c r="E135" s="12"/>
      <c r="F135" s="11"/>
      <c r="G135" s="206"/>
      <c r="H135" s="207"/>
      <c r="I135" s="206"/>
      <c r="J135" s="12"/>
    </row>
    <row r="136" spans="1:11" hidden="1">
      <c r="A136" s="3" t="s">
        <v>149</v>
      </c>
      <c r="B136" s="12"/>
      <c r="C136" s="12"/>
      <c r="D136" s="12"/>
      <c r="E136" s="12"/>
      <c r="F136" s="11"/>
      <c r="G136" s="206"/>
      <c r="H136" s="207"/>
      <c r="I136" s="206"/>
      <c r="J136" s="12"/>
    </row>
    <row r="137" spans="1:11" hidden="1">
      <c r="A137" s="3" t="s">
        <v>150</v>
      </c>
      <c r="B137" s="12"/>
      <c r="C137" s="12"/>
      <c r="D137" s="12"/>
      <c r="E137" s="12"/>
      <c r="F137" s="11"/>
      <c r="G137" s="206"/>
      <c r="H137" s="207"/>
      <c r="I137" s="206"/>
      <c r="J137" s="12"/>
    </row>
    <row r="138" spans="1:11" ht="43.5" hidden="1">
      <c r="A138" s="3" t="s">
        <v>247</v>
      </c>
      <c r="B138" s="12"/>
      <c r="C138" s="12"/>
      <c r="D138" s="12"/>
      <c r="E138" s="12"/>
      <c r="F138" s="11"/>
      <c r="G138" s="206"/>
      <c r="H138" s="207"/>
      <c r="I138" s="206"/>
      <c r="J138" s="12"/>
    </row>
    <row r="139" spans="1:11" hidden="1">
      <c r="A139" s="3" t="s">
        <v>80</v>
      </c>
      <c r="B139" s="12"/>
      <c r="C139" s="12"/>
      <c r="D139" s="12"/>
      <c r="E139" s="12"/>
      <c r="F139" s="11"/>
      <c r="G139" s="206"/>
      <c r="H139" s="207"/>
      <c r="I139" s="206"/>
      <c r="J139" s="12"/>
    </row>
    <row r="140" spans="1:11">
      <c r="A140" s="16" t="s">
        <v>56</v>
      </c>
      <c r="B140" s="18"/>
      <c r="C140" s="18"/>
      <c r="D140" s="18"/>
      <c r="E140" s="17"/>
      <c r="F140" s="44"/>
      <c r="G140" s="208"/>
      <c r="H140" s="208"/>
      <c r="I140" s="208"/>
      <c r="J140" s="17"/>
    </row>
    <row r="141" spans="1:11" ht="43.5">
      <c r="A141" s="3" t="s">
        <v>57</v>
      </c>
      <c r="B141" s="12" t="s">
        <v>12</v>
      </c>
      <c r="C141" s="12" t="s">
        <v>12</v>
      </c>
      <c r="D141" s="12" t="s">
        <v>12</v>
      </c>
      <c r="E141" s="12">
        <v>5</v>
      </c>
      <c r="F141" s="39">
        <f>IF(E141&lt;1,0,IF(E141&lt;2,1,IF(E141&lt;3,2,IF(E141&lt;4,3,IF(E141&lt;5,4,IF(E141=5,5))))))</f>
        <v>5</v>
      </c>
      <c r="G141" s="188"/>
      <c r="H141" s="206">
        <f>SUM(H142:H146)</f>
        <v>0</v>
      </c>
      <c r="I141" s="188">
        <f>IF(H141&lt;1,0,IF(H141&lt;2,1,IF(H141&lt;3,2,IF(H141&lt;4,3,IF(H141&lt;5,4,IF(H141=5,5))))))</f>
        <v>0</v>
      </c>
      <c r="J141" s="12" t="s">
        <v>22</v>
      </c>
    </row>
    <row r="142" spans="1:11" ht="43.5" hidden="1">
      <c r="A142" s="3" t="s">
        <v>151</v>
      </c>
      <c r="B142" s="19"/>
      <c r="C142" s="19"/>
      <c r="D142" s="19"/>
      <c r="E142" s="12"/>
      <c r="F142" s="45"/>
      <c r="G142" s="209"/>
      <c r="H142" s="210"/>
      <c r="I142" s="209"/>
      <c r="J142" s="12"/>
    </row>
    <row r="143" spans="1:11" ht="65.25" hidden="1">
      <c r="A143" s="3" t="s">
        <v>152</v>
      </c>
      <c r="B143" s="19"/>
      <c r="C143" s="19"/>
      <c r="D143" s="19"/>
      <c r="E143" s="12"/>
      <c r="F143" s="45"/>
      <c r="G143" s="209"/>
      <c r="H143" s="210"/>
      <c r="I143" s="209"/>
      <c r="J143" s="12"/>
    </row>
    <row r="144" spans="1:11" hidden="1">
      <c r="A144" s="3" t="s">
        <v>153</v>
      </c>
      <c r="B144" s="19"/>
      <c r="C144" s="19"/>
      <c r="D144" s="19"/>
      <c r="E144" s="12"/>
      <c r="F144" s="45"/>
      <c r="G144" s="209"/>
      <c r="H144" s="210"/>
      <c r="I144" s="209"/>
      <c r="J144" s="12"/>
    </row>
    <row r="145" spans="1:10" ht="65.25" hidden="1">
      <c r="A145" s="3" t="s">
        <v>154</v>
      </c>
      <c r="B145" s="19"/>
      <c r="C145" s="19"/>
      <c r="D145" s="19"/>
      <c r="E145" s="12"/>
      <c r="F145" s="45"/>
      <c r="G145" s="209"/>
      <c r="H145" s="210"/>
      <c r="I145" s="209"/>
      <c r="J145" s="12"/>
    </row>
    <row r="146" spans="1:10" ht="43.5" hidden="1">
      <c r="A146" s="3" t="s">
        <v>106</v>
      </c>
      <c r="B146" s="19"/>
      <c r="C146" s="19"/>
      <c r="D146" s="19"/>
      <c r="E146" s="12"/>
      <c r="F146" s="45"/>
      <c r="G146" s="209"/>
      <c r="H146" s="210"/>
      <c r="I146" s="209"/>
      <c r="J146" s="12"/>
    </row>
    <row r="147" spans="1:10">
      <c r="A147" s="3" t="s">
        <v>248</v>
      </c>
      <c r="B147" s="12" t="s">
        <v>12</v>
      </c>
      <c r="C147" s="12" t="s">
        <v>12</v>
      </c>
      <c r="D147" s="12" t="s">
        <v>12</v>
      </c>
      <c r="E147" s="12">
        <v>5</v>
      </c>
      <c r="F147" s="39">
        <f>IF(E147&lt;1,0,IF(E147&lt;2,1,IF(E147&lt;3,2,IF(E147&lt;4,3,IF(E147&lt;5,4,IF(E147=5,5))))))</f>
        <v>5</v>
      </c>
      <c r="G147" s="188"/>
      <c r="H147" s="206">
        <f>SUM(H148:H152)</f>
        <v>0</v>
      </c>
      <c r="I147" s="188">
        <f>IF(H147&lt;1,0,IF(H147&lt;2,1,IF(H147&lt;3,2,IF(H147&lt;4,3,IF(H147&lt;5,4,IF(H147=5,5))))))</f>
        <v>0</v>
      </c>
      <c r="J147" s="12" t="s">
        <v>21</v>
      </c>
    </row>
    <row r="148" spans="1:10" ht="43.5" hidden="1">
      <c r="A148" s="3" t="s">
        <v>155</v>
      </c>
      <c r="B148" s="12"/>
      <c r="C148" s="12"/>
      <c r="D148" s="12"/>
      <c r="E148" s="12"/>
      <c r="F148" s="39"/>
      <c r="G148" s="188"/>
      <c r="H148" s="210"/>
      <c r="I148" s="188"/>
      <c r="J148" s="12"/>
    </row>
    <row r="149" spans="1:10" hidden="1">
      <c r="A149" s="3" t="s">
        <v>156</v>
      </c>
      <c r="B149" s="12"/>
      <c r="C149" s="12"/>
      <c r="D149" s="12"/>
      <c r="E149" s="12"/>
      <c r="F149" s="39"/>
      <c r="G149" s="188"/>
      <c r="H149" s="210"/>
      <c r="I149" s="188"/>
      <c r="J149" s="12"/>
    </row>
    <row r="150" spans="1:10" hidden="1">
      <c r="A150" s="3" t="s">
        <v>157</v>
      </c>
      <c r="B150" s="12"/>
      <c r="C150" s="12"/>
      <c r="D150" s="12"/>
      <c r="E150" s="12"/>
      <c r="F150" s="39"/>
      <c r="G150" s="188"/>
      <c r="H150" s="210"/>
      <c r="I150" s="188"/>
      <c r="J150" s="12"/>
    </row>
    <row r="151" spans="1:10" ht="43.5" hidden="1">
      <c r="A151" s="3" t="s">
        <v>158</v>
      </c>
      <c r="B151" s="12"/>
      <c r="C151" s="12"/>
      <c r="D151" s="12"/>
      <c r="E151" s="12"/>
      <c r="F151" s="39"/>
      <c r="G151" s="188"/>
      <c r="H151" s="210"/>
      <c r="I151" s="188"/>
      <c r="J151" s="12"/>
    </row>
    <row r="152" spans="1:10" hidden="1">
      <c r="A152" s="3" t="s">
        <v>85</v>
      </c>
      <c r="B152" s="12"/>
      <c r="C152" s="12"/>
      <c r="D152" s="12"/>
      <c r="E152" s="12"/>
      <c r="F152" s="39"/>
      <c r="G152" s="188"/>
      <c r="H152" s="210"/>
      <c r="I152" s="188"/>
      <c r="J152" s="12"/>
    </row>
    <row r="153" spans="1:10">
      <c r="A153" s="3" t="s">
        <v>81</v>
      </c>
      <c r="B153" s="12" t="s">
        <v>12</v>
      </c>
      <c r="C153" s="12" t="s">
        <v>12</v>
      </c>
      <c r="D153" s="12" t="s">
        <v>12</v>
      </c>
      <c r="E153" s="12">
        <v>5</v>
      </c>
      <c r="F153" s="39">
        <f>IF(E153&lt;1,0,IF(E153&lt;2,1,IF(E153&lt;3,2,IF(E153&lt;4,3,IF(E153&lt;5,4,IF(E153=5,5))))))</f>
        <v>5</v>
      </c>
      <c r="G153" s="188"/>
      <c r="H153" s="206">
        <f>SUM(H154:H158)</f>
        <v>0</v>
      </c>
      <c r="I153" s="188">
        <f>IF(H153&lt;1,0,IF(H153&lt;2,1,IF(H153&lt;3,2,IF(H153&lt;4,3,IF(H153&lt;5,4,IF(H153=5,5))))))</f>
        <v>0</v>
      </c>
      <c r="J153" s="12" t="s">
        <v>26</v>
      </c>
    </row>
    <row r="154" spans="1:10" ht="43.5" hidden="1">
      <c r="A154" s="13" t="s">
        <v>159</v>
      </c>
      <c r="B154" s="12"/>
      <c r="C154" s="12"/>
      <c r="D154" s="12"/>
      <c r="E154" s="12"/>
      <c r="F154" s="39"/>
      <c r="G154" s="188"/>
      <c r="H154" s="210"/>
      <c r="I154" s="188"/>
      <c r="J154" s="12"/>
    </row>
    <row r="155" spans="1:10" hidden="1">
      <c r="A155" s="13" t="s">
        <v>160</v>
      </c>
      <c r="B155" s="12"/>
      <c r="C155" s="12"/>
      <c r="D155" s="12"/>
      <c r="E155" s="12"/>
      <c r="F155" s="39"/>
      <c r="G155" s="188"/>
      <c r="H155" s="210"/>
      <c r="I155" s="188"/>
      <c r="J155" s="12"/>
    </row>
    <row r="156" spans="1:10" ht="43.5" hidden="1">
      <c r="A156" s="13" t="s">
        <v>161</v>
      </c>
      <c r="B156" s="12"/>
      <c r="C156" s="12"/>
      <c r="D156" s="12"/>
      <c r="E156" s="12"/>
      <c r="F156" s="39"/>
      <c r="G156" s="188"/>
      <c r="H156" s="210"/>
      <c r="I156" s="188"/>
      <c r="J156" s="12"/>
    </row>
    <row r="157" spans="1:10" ht="65.25" hidden="1">
      <c r="A157" s="13" t="s">
        <v>162</v>
      </c>
      <c r="B157" s="12"/>
      <c r="C157" s="12"/>
      <c r="D157" s="12"/>
      <c r="E157" s="12"/>
      <c r="F157" s="39"/>
      <c r="G157" s="188"/>
      <c r="H157" s="210"/>
      <c r="I157" s="188"/>
      <c r="J157" s="12"/>
    </row>
    <row r="158" spans="1:10" ht="65.25" hidden="1">
      <c r="A158" s="13" t="s">
        <v>86</v>
      </c>
      <c r="B158" s="12"/>
      <c r="C158" s="12"/>
      <c r="D158" s="12"/>
      <c r="E158" s="12"/>
      <c r="F158" s="39"/>
      <c r="G158" s="188"/>
      <c r="H158" s="210"/>
      <c r="I158" s="188"/>
      <c r="J158" s="12"/>
    </row>
    <row r="159" spans="1:10" ht="65.25">
      <c r="A159" s="3" t="s">
        <v>58</v>
      </c>
      <c r="B159" s="12" t="s">
        <v>12</v>
      </c>
      <c r="C159" s="12" t="s">
        <v>12</v>
      </c>
      <c r="D159" s="12" t="s">
        <v>12</v>
      </c>
      <c r="E159" s="12">
        <v>5</v>
      </c>
      <c r="F159" s="39">
        <f>IF(E159&lt;1,0,IF(E159&lt;2,1,IF(E159&lt;3,2,IF(E159&lt;4,3,IF(E159&lt;5,4,IF(E159=5,5))))))</f>
        <v>5</v>
      </c>
      <c r="G159" s="188"/>
      <c r="H159" s="206">
        <f>SUM(H160:H164)</f>
        <v>0</v>
      </c>
      <c r="I159" s="188">
        <f>IF(H159&lt;1,0,IF(H159&lt;2,1,IF(H159&lt;3,2,IF(H159&lt;4,3,IF(H159&lt;5,4,IF(H159=5,5))))))</f>
        <v>0</v>
      </c>
      <c r="J159" s="12" t="s">
        <v>27</v>
      </c>
    </row>
    <row r="160" spans="1:10" ht="43.5" hidden="1">
      <c r="A160" s="3" t="s">
        <v>107</v>
      </c>
      <c r="B160" s="12"/>
      <c r="C160" s="12"/>
      <c r="D160" s="12"/>
      <c r="E160" s="12"/>
      <c r="F160" s="39"/>
      <c r="G160" s="188"/>
      <c r="H160" s="210"/>
      <c r="I160" s="188"/>
      <c r="J160" s="12"/>
    </row>
    <row r="161" spans="1:10" hidden="1">
      <c r="A161" s="3" t="s">
        <v>108</v>
      </c>
      <c r="B161" s="12"/>
      <c r="C161" s="12"/>
      <c r="D161" s="12"/>
      <c r="E161" s="12"/>
      <c r="F161" s="39"/>
      <c r="G161" s="188"/>
      <c r="H161" s="210"/>
      <c r="I161" s="188"/>
      <c r="J161" s="12"/>
    </row>
    <row r="162" spans="1:10" hidden="1">
      <c r="A162" s="3" t="s">
        <v>109</v>
      </c>
      <c r="B162" s="12"/>
      <c r="C162" s="12"/>
      <c r="D162" s="12"/>
      <c r="E162" s="12"/>
      <c r="F162" s="39"/>
      <c r="G162" s="188"/>
      <c r="H162" s="210"/>
      <c r="I162" s="188"/>
      <c r="J162" s="12"/>
    </row>
    <row r="163" spans="1:10" ht="43.5" hidden="1">
      <c r="A163" s="3" t="s">
        <v>110</v>
      </c>
      <c r="B163" s="12"/>
      <c r="C163" s="12"/>
      <c r="D163" s="12"/>
      <c r="E163" s="12"/>
      <c r="F163" s="39"/>
      <c r="G163" s="188"/>
      <c r="H163" s="210"/>
      <c r="I163" s="188"/>
      <c r="J163" s="12"/>
    </row>
    <row r="164" spans="1:10" hidden="1">
      <c r="A164" s="3" t="s">
        <v>87</v>
      </c>
      <c r="B164" s="12"/>
      <c r="C164" s="12"/>
      <c r="D164" s="12"/>
      <c r="E164" s="12"/>
      <c r="F164" s="39"/>
      <c r="G164" s="188"/>
      <c r="H164" s="210"/>
      <c r="I164" s="188"/>
      <c r="J164" s="12"/>
    </row>
    <row r="165" spans="1:10">
      <c r="A165" s="3" t="s">
        <v>59</v>
      </c>
      <c r="B165" s="12" t="s">
        <v>12</v>
      </c>
      <c r="C165" s="12" t="s">
        <v>12</v>
      </c>
      <c r="D165" s="12" t="s">
        <v>12</v>
      </c>
      <c r="E165" s="12">
        <v>5</v>
      </c>
      <c r="F165" s="39">
        <f>IF(E165&lt;1,0,IF(E165&lt;2,1,IF(E165&lt;3,2,IF(E165&lt;4,3,IF(E165&lt;5,4,IF(E165=5,5))))))</f>
        <v>5</v>
      </c>
      <c r="G165" s="188"/>
      <c r="H165" s="206">
        <f>SUM(H166:H170)</f>
        <v>0</v>
      </c>
      <c r="I165" s="188">
        <f>IF(H165&lt;1,0,IF(H165&lt;2,1,IF(H165&lt;3,2,IF(H165&lt;4,3,IF(H165&lt;5,4,IF(H165=5,5))))))</f>
        <v>0</v>
      </c>
      <c r="J165" s="12" t="s">
        <v>23</v>
      </c>
    </row>
    <row r="166" spans="1:10" hidden="1">
      <c r="A166" s="3" t="s">
        <v>88</v>
      </c>
      <c r="B166" s="12"/>
      <c r="C166" s="12"/>
      <c r="D166" s="12"/>
      <c r="E166" s="12"/>
      <c r="F166" s="39"/>
      <c r="G166" s="188"/>
      <c r="H166" s="210"/>
      <c r="I166" s="188"/>
      <c r="J166" s="12"/>
    </row>
    <row r="167" spans="1:10" hidden="1">
      <c r="A167" s="3" t="s">
        <v>89</v>
      </c>
      <c r="B167" s="12"/>
      <c r="C167" s="12"/>
      <c r="D167" s="12"/>
      <c r="E167" s="12"/>
      <c r="F167" s="39"/>
      <c r="G167" s="188"/>
      <c r="H167" s="210"/>
      <c r="I167" s="188"/>
      <c r="J167" s="12"/>
    </row>
    <row r="168" spans="1:10" ht="43.5" hidden="1">
      <c r="A168" s="3" t="s">
        <v>90</v>
      </c>
      <c r="B168" s="12"/>
      <c r="C168" s="12"/>
      <c r="D168" s="12"/>
      <c r="E168" s="12"/>
      <c r="F168" s="39"/>
      <c r="G168" s="188"/>
      <c r="H168" s="210"/>
      <c r="I168" s="188"/>
      <c r="J168" s="12"/>
    </row>
    <row r="169" spans="1:10" ht="43.5" hidden="1">
      <c r="A169" s="3" t="s">
        <v>91</v>
      </c>
      <c r="B169" s="12"/>
      <c r="C169" s="12"/>
      <c r="D169" s="12"/>
      <c r="E169" s="12"/>
      <c r="F169" s="39"/>
      <c r="G169" s="188"/>
      <c r="H169" s="210"/>
      <c r="I169" s="188"/>
      <c r="J169" s="12"/>
    </row>
    <row r="170" spans="1:10" ht="43.5" hidden="1">
      <c r="A170" s="3" t="s">
        <v>92</v>
      </c>
      <c r="B170" s="12"/>
      <c r="C170" s="12"/>
      <c r="D170" s="12"/>
      <c r="E170" s="12"/>
      <c r="F170" s="39"/>
      <c r="G170" s="188"/>
      <c r="H170" s="210"/>
      <c r="I170" s="188"/>
      <c r="J170" s="12"/>
    </row>
    <row r="171" spans="1:10" ht="43.5">
      <c r="A171" s="3" t="s">
        <v>60</v>
      </c>
      <c r="B171" s="12" t="s">
        <v>12</v>
      </c>
      <c r="C171" s="12" t="s">
        <v>12</v>
      </c>
      <c r="D171" s="12" t="s">
        <v>12</v>
      </c>
      <c r="E171" s="12">
        <v>5</v>
      </c>
      <c r="F171" s="39">
        <f>IF(E171&lt;1,0,IF(E171&lt;2,1,IF(E171&lt;3,2,IF(E171&lt;4,3,IF(E171&lt;5,4,IF(E171=5,5))))))</f>
        <v>5</v>
      </c>
      <c r="G171" s="188"/>
      <c r="H171" s="206">
        <f>SUM(H172:H176)</f>
        <v>0</v>
      </c>
      <c r="I171" s="188">
        <f>IF(H171&lt;1,0,IF(H171&lt;2,1,IF(H171&lt;3,2,IF(H171&lt;4,3,IF(H171&lt;5,4,IF(H171=5,5))))))</f>
        <v>0</v>
      </c>
      <c r="J171" s="12" t="s">
        <v>28</v>
      </c>
    </row>
    <row r="172" spans="1:10" ht="43.5" hidden="1">
      <c r="A172" s="3" t="s">
        <v>93</v>
      </c>
      <c r="B172" s="12"/>
      <c r="C172" s="12"/>
      <c r="D172" s="12"/>
      <c r="E172" s="12"/>
      <c r="F172" s="39"/>
      <c r="G172" s="188"/>
      <c r="H172" s="210"/>
      <c r="I172" s="188"/>
      <c r="J172" s="12"/>
    </row>
    <row r="173" spans="1:10" hidden="1">
      <c r="A173" s="3" t="s">
        <v>94</v>
      </c>
      <c r="B173" s="12"/>
      <c r="C173" s="12"/>
      <c r="D173" s="12"/>
      <c r="E173" s="12"/>
      <c r="F173" s="39"/>
      <c r="G173" s="188"/>
      <c r="H173" s="210"/>
      <c r="I173" s="188"/>
      <c r="J173" s="12"/>
    </row>
    <row r="174" spans="1:10" ht="43.5" hidden="1">
      <c r="A174" s="3" t="s">
        <v>95</v>
      </c>
      <c r="B174" s="12"/>
      <c r="C174" s="12"/>
      <c r="D174" s="12"/>
      <c r="E174" s="12"/>
      <c r="F174" s="39"/>
      <c r="G174" s="188"/>
      <c r="H174" s="210"/>
      <c r="I174" s="188"/>
      <c r="J174" s="12"/>
    </row>
    <row r="175" spans="1:10" ht="43.5" hidden="1">
      <c r="A175" s="3" t="s">
        <v>96</v>
      </c>
      <c r="B175" s="12"/>
      <c r="C175" s="12"/>
      <c r="D175" s="12"/>
      <c r="E175" s="12"/>
      <c r="F175" s="39"/>
      <c r="G175" s="188"/>
      <c r="H175" s="210"/>
      <c r="I175" s="188"/>
      <c r="J175" s="12"/>
    </row>
    <row r="176" spans="1:10" ht="43.5" hidden="1">
      <c r="A176" s="3" t="s">
        <v>97</v>
      </c>
      <c r="B176" s="12"/>
      <c r="C176" s="12"/>
      <c r="D176" s="12"/>
      <c r="E176" s="12"/>
      <c r="F176" s="39"/>
      <c r="G176" s="188"/>
      <c r="H176" s="210"/>
      <c r="I176" s="188"/>
      <c r="J176" s="12"/>
    </row>
    <row r="177" spans="1:11" s="7" customFormat="1" ht="43.5">
      <c r="A177" s="3" t="s">
        <v>61</v>
      </c>
      <c r="B177" s="186" t="s">
        <v>12</v>
      </c>
      <c r="C177" s="186" t="s">
        <v>12</v>
      </c>
      <c r="D177" s="186" t="s">
        <v>12</v>
      </c>
      <c r="E177" s="187">
        <v>6</v>
      </c>
      <c r="F177" s="188">
        <f>IF(E177&lt;1,0,IF(E177&lt;2,1,IF(E177&lt;3,2,IF(E177&lt;5,3,IF(E177&lt;6,4,IF(E177=6,5))))))</f>
        <v>5</v>
      </c>
      <c r="G177" s="188"/>
      <c r="H177" s="189">
        <f>SUM(H178:H183)</f>
        <v>0</v>
      </c>
      <c r="I177" s="188">
        <f>IF(H177&lt;1,0,IF(H177&lt;2,1,IF(H177&lt;3,2,IF(H177&lt;5,3,IF(H177&lt;6,4,IF(H177=6,5))))))</f>
        <v>0</v>
      </c>
      <c r="J177" s="186" t="s">
        <v>29</v>
      </c>
      <c r="K177" s="190"/>
    </row>
    <row r="178" spans="1:11" hidden="1">
      <c r="A178" s="13" t="s">
        <v>163</v>
      </c>
      <c r="B178" s="20"/>
      <c r="C178" s="20"/>
      <c r="D178" s="20"/>
      <c r="E178" s="20"/>
      <c r="F178" s="39"/>
      <c r="G178" s="188"/>
      <c r="H178" s="210"/>
      <c r="I178" s="188"/>
      <c r="J178" s="12"/>
    </row>
    <row r="179" spans="1:11" hidden="1">
      <c r="A179" s="13" t="s">
        <v>164</v>
      </c>
      <c r="B179" s="20"/>
      <c r="C179" s="20"/>
      <c r="D179" s="20"/>
      <c r="E179" s="20"/>
      <c r="F179" s="39"/>
      <c r="G179" s="188"/>
      <c r="H179" s="210"/>
      <c r="I179" s="188"/>
      <c r="J179" s="12"/>
    </row>
    <row r="180" spans="1:11" ht="43.5" hidden="1">
      <c r="A180" s="13" t="s">
        <v>165</v>
      </c>
      <c r="B180" s="20"/>
      <c r="C180" s="20"/>
      <c r="D180" s="20"/>
      <c r="E180" s="20"/>
      <c r="F180" s="39"/>
      <c r="G180" s="188"/>
      <c r="H180" s="210"/>
      <c r="I180" s="188"/>
      <c r="J180" s="12"/>
    </row>
    <row r="181" spans="1:11" ht="43.5" hidden="1">
      <c r="A181" s="13" t="s">
        <v>166</v>
      </c>
      <c r="B181" s="20"/>
      <c r="C181" s="20"/>
      <c r="D181" s="20"/>
      <c r="E181" s="20"/>
      <c r="F181" s="39"/>
      <c r="G181" s="188"/>
      <c r="H181" s="210"/>
      <c r="I181" s="188"/>
      <c r="J181" s="12"/>
    </row>
    <row r="182" spans="1:11" ht="43.5" hidden="1">
      <c r="A182" s="13" t="s">
        <v>167</v>
      </c>
      <c r="B182" s="20"/>
      <c r="C182" s="20"/>
      <c r="D182" s="20"/>
      <c r="E182" s="20"/>
      <c r="F182" s="39"/>
      <c r="G182" s="188"/>
      <c r="H182" s="210"/>
      <c r="I182" s="188"/>
      <c r="J182" s="12"/>
    </row>
    <row r="183" spans="1:11" hidden="1">
      <c r="A183" s="13" t="s">
        <v>98</v>
      </c>
      <c r="B183" s="20"/>
      <c r="C183" s="20"/>
      <c r="D183" s="20"/>
      <c r="E183" s="20"/>
      <c r="F183" s="39"/>
      <c r="G183" s="188"/>
      <c r="H183" s="188"/>
      <c r="I183" s="188"/>
      <c r="J183" s="12"/>
    </row>
    <row r="184" spans="1:11" ht="43.5">
      <c r="A184" s="3" t="s">
        <v>62</v>
      </c>
      <c r="B184" s="12" t="s">
        <v>12</v>
      </c>
      <c r="C184" s="12" t="s">
        <v>12</v>
      </c>
      <c r="D184" s="12" t="s">
        <v>12</v>
      </c>
      <c r="E184" s="12">
        <v>5</v>
      </c>
      <c r="F184" s="39">
        <f>IF(E184&lt;1,0,IF(E184&lt;2,1,IF(E184&lt;3,2,IF(E184&lt;4,3,IF(E184&lt;5,4,IF(E184=5,5))))))</f>
        <v>5</v>
      </c>
      <c r="G184" s="188"/>
      <c r="H184" s="206">
        <f>SUM(H185:H189)</f>
        <v>0</v>
      </c>
      <c r="I184" s="188">
        <f>IF(H184&lt;1,0,IF(H184&lt;2,1,IF(H184&lt;3,2,IF(H184&lt;4,3,IF(H184&lt;5,4,IF(H184=5,5))))))</f>
        <v>0</v>
      </c>
      <c r="J184" s="12" t="s">
        <v>30</v>
      </c>
    </row>
    <row r="185" spans="1:11" ht="43.5" hidden="1">
      <c r="A185" s="13" t="s">
        <v>168</v>
      </c>
      <c r="B185" s="12"/>
      <c r="C185" s="12"/>
      <c r="D185" s="12"/>
      <c r="E185" s="12"/>
      <c r="F185" s="39"/>
      <c r="G185" s="188"/>
      <c r="H185" s="210"/>
      <c r="I185" s="188"/>
      <c r="J185" s="12"/>
    </row>
    <row r="186" spans="1:11" ht="43.5" hidden="1">
      <c r="A186" s="13" t="s">
        <v>169</v>
      </c>
      <c r="B186" s="12"/>
      <c r="C186" s="12"/>
      <c r="D186" s="12"/>
      <c r="E186" s="12"/>
      <c r="F186" s="39"/>
      <c r="G186" s="188"/>
      <c r="H186" s="210"/>
      <c r="I186" s="188"/>
      <c r="J186" s="12"/>
    </row>
    <row r="187" spans="1:11" hidden="1">
      <c r="A187" s="13" t="s">
        <v>170</v>
      </c>
      <c r="B187" s="12"/>
      <c r="C187" s="12"/>
      <c r="D187" s="12"/>
      <c r="E187" s="12"/>
      <c r="F187" s="39"/>
      <c r="G187" s="188"/>
      <c r="H187" s="210"/>
      <c r="I187" s="188"/>
      <c r="J187" s="12"/>
    </row>
    <row r="188" spans="1:11" ht="43.5" hidden="1">
      <c r="A188" s="13" t="s">
        <v>171</v>
      </c>
      <c r="B188" s="12"/>
      <c r="C188" s="12"/>
      <c r="D188" s="12"/>
      <c r="E188" s="12"/>
      <c r="F188" s="39"/>
      <c r="G188" s="188"/>
      <c r="H188" s="210"/>
      <c r="I188" s="188"/>
      <c r="J188" s="12"/>
    </row>
    <row r="189" spans="1:11" ht="65.25" hidden="1">
      <c r="A189" s="13" t="s">
        <v>99</v>
      </c>
      <c r="B189" s="12"/>
      <c r="C189" s="12"/>
      <c r="D189" s="12"/>
      <c r="E189" s="12"/>
      <c r="F189" s="39"/>
      <c r="G189" s="188"/>
      <c r="H189" s="210"/>
      <c r="I189" s="188"/>
      <c r="J189" s="12"/>
    </row>
    <row r="190" spans="1:11" s="194" customFormat="1" ht="43.5">
      <c r="A190" s="191" t="s">
        <v>342</v>
      </c>
      <c r="B190" s="187" t="s">
        <v>12</v>
      </c>
      <c r="C190" s="187" t="s">
        <v>12</v>
      </c>
      <c r="D190" s="187" t="s">
        <v>12</v>
      </c>
      <c r="E190" s="187">
        <v>6</v>
      </c>
      <c r="F190" s="192">
        <f>IF(E190&lt;1,0,IF(E190&lt;2,1,IF(E190&lt;3,2,IF(E190&lt;4,3,IF(E190&lt;5,4,IF(E190=6,5))))))</f>
        <v>5</v>
      </c>
      <c r="G190" s="192"/>
      <c r="H190" s="189">
        <f>SUM(H191:H196)</f>
        <v>0</v>
      </c>
      <c r="I190" s="192">
        <f>IF(H190&lt;1,0,IF(H190&lt;2,1,IF(H190&lt;3,2,IF(H190&lt;4,3,IF(H190&lt;5,4,IF(H190=6,5))))))</f>
        <v>0</v>
      </c>
      <c r="J190" s="187" t="s">
        <v>31</v>
      </c>
      <c r="K190" s="193"/>
    </row>
    <row r="191" spans="1:11" s="194" customFormat="1" ht="45.75" hidden="1">
      <c r="A191" s="64" t="s">
        <v>343</v>
      </c>
      <c r="B191" s="187"/>
      <c r="C191" s="187"/>
      <c r="D191" s="187"/>
      <c r="E191" s="187"/>
      <c r="F191" s="192"/>
      <c r="G191" s="192"/>
      <c r="H191" s="210"/>
      <c r="I191" s="192"/>
      <c r="J191" s="187"/>
      <c r="K191" s="193"/>
    </row>
    <row r="192" spans="1:11" s="194" customFormat="1" ht="27" hidden="1" customHeight="1">
      <c r="A192" s="65" t="s">
        <v>257</v>
      </c>
      <c r="B192" s="187"/>
      <c r="C192" s="187"/>
      <c r="D192" s="187"/>
      <c r="E192" s="187"/>
      <c r="F192" s="192"/>
      <c r="G192" s="192"/>
      <c r="H192" s="210"/>
      <c r="I192" s="192"/>
      <c r="J192" s="187"/>
      <c r="K192" s="193"/>
    </row>
    <row r="193" spans="1:11" s="194" customFormat="1" hidden="1">
      <c r="A193" s="65" t="s">
        <v>258</v>
      </c>
      <c r="B193" s="187"/>
      <c r="C193" s="187"/>
      <c r="D193" s="187"/>
      <c r="E193" s="187"/>
      <c r="F193" s="192"/>
      <c r="G193" s="192"/>
      <c r="H193" s="210"/>
      <c r="I193" s="192"/>
      <c r="J193" s="187"/>
      <c r="K193" s="193"/>
    </row>
    <row r="194" spans="1:11" s="194" customFormat="1" ht="24" hidden="1">
      <c r="A194" s="66" t="s">
        <v>344</v>
      </c>
      <c r="B194" s="187"/>
      <c r="C194" s="187"/>
      <c r="D194" s="187"/>
      <c r="E194" s="187"/>
      <c r="F194" s="192"/>
      <c r="G194" s="192"/>
      <c r="H194" s="210"/>
      <c r="I194" s="192"/>
      <c r="J194" s="187"/>
      <c r="K194" s="193"/>
    </row>
    <row r="195" spans="1:11" s="194" customFormat="1" ht="45.75" hidden="1">
      <c r="A195" s="64" t="s">
        <v>345</v>
      </c>
      <c r="B195" s="187"/>
      <c r="C195" s="187"/>
      <c r="D195" s="187"/>
      <c r="E195" s="187"/>
      <c r="F195" s="192"/>
      <c r="G195" s="192"/>
      <c r="H195" s="210"/>
      <c r="I195" s="192"/>
      <c r="J195" s="187"/>
      <c r="K195" s="193"/>
    </row>
    <row r="196" spans="1:11" s="194" customFormat="1" ht="33" hidden="1" customHeight="1">
      <c r="A196" s="67" t="s">
        <v>346</v>
      </c>
      <c r="B196" s="187"/>
      <c r="C196" s="187"/>
      <c r="D196" s="187"/>
      <c r="E196" s="187"/>
      <c r="F196" s="192"/>
      <c r="G196" s="192"/>
      <c r="H196" s="195"/>
      <c r="I196" s="192"/>
      <c r="J196" s="187"/>
      <c r="K196" s="193"/>
    </row>
    <row r="197" spans="1:11" ht="43.5">
      <c r="A197" s="3" t="s">
        <v>63</v>
      </c>
      <c r="B197" s="12"/>
      <c r="C197" s="12"/>
      <c r="D197" s="12"/>
      <c r="E197" s="12">
        <v>5</v>
      </c>
      <c r="F197" s="39">
        <f>IF(E197&lt;1,0,IF(E197&lt;2,1,IF(E197&lt;3,2,IF(E197&lt;4,3,IF(E197&lt;5,4,IF(E197=5,5))))))</f>
        <v>5</v>
      </c>
      <c r="G197" s="188"/>
      <c r="H197" s="206">
        <f>SUM(H198:H202)</f>
        <v>0</v>
      </c>
      <c r="I197" s="188">
        <f>IF(H197&lt;1,0,IF(H197&lt;2,1,IF(H197&lt;3,2,IF(H197&lt;4,3,IF(H197&lt;5,4,IF(H197=5,5))))))</f>
        <v>0</v>
      </c>
      <c r="J197" s="12" t="s">
        <v>32</v>
      </c>
    </row>
    <row r="198" spans="1:11" ht="43.5" hidden="1">
      <c r="A198" s="3" t="s">
        <v>172</v>
      </c>
      <c r="B198" s="12"/>
      <c r="C198" s="12"/>
      <c r="D198" s="12"/>
      <c r="E198" s="12"/>
      <c r="F198" s="39"/>
      <c r="G198" s="188"/>
      <c r="H198" s="195"/>
      <c r="I198" s="188"/>
      <c r="J198" s="12"/>
    </row>
    <row r="199" spans="1:11" hidden="1">
      <c r="A199" s="13" t="s">
        <v>173</v>
      </c>
      <c r="B199" s="12"/>
      <c r="C199" s="12"/>
      <c r="D199" s="12"/>
      <c r="E199" s="12"/>
      <c r="F199" s="39"/>
      <c r="G199" s="188"/>
      <c r="H199" s="195"/>
      <c r="I199" s="188"/>
      <c r="J199" s="12"/>
    </row>
    <row r="200" spans="1:11" ht="43.5" hidden="1">
      <c r="A200" s="13" t="s">
        <v>174</v>
      </c>
      <c r="B200" s="12"/>
      <c r="C200" s="12"/>
      <c r="D200" s="12"/>
      <c r="E200" s="12"/>
      <c r="F200" s="39"/>
      <c r="G200" s="188"/>
      <c r="H200" s="195"/>
      <c r="I200" s="188"/>
      <c r="J200" s="12"/>
    </row>
    <row r="201" spans="1:11" ht="43.5" hidden="1">
      <c r="A201" s="13" t="s">
        <v>175</v>
      </c>
      <c r="B201" s="12"/>
      <c r="C201" s="12"/>
      <c r="D201" s="12"/>
      <c r="E201" s="12"/>
      <c r="F201" s="39"/>
      <c r="G201" s="188"/>
      <c r="H201" s="195"/>
      <c r="I201" s="188"/>
      <c r="J201" s="12"/>
    </row>
    <row r="202" spans="1:11" ht="43.5" hidden="1">
      <c r="A202" s="13" t="s">
        <v>100</v>
      </c>
      <c r="B202" s="12"/>
      <c r="C202" s="12"/>
      <c r="D202" s="12"/>
      <c r="E202" s="12"/>
      <c r="F202" s="39"/>
      <c r="G202" s="188"/>
      <c r="H202" s="195"/>
      <c r="I202" s="188"/>
      <c r="J202" s="12"/>
    </row>
    <row r="203" spans="1:11" ht="108.75">
      <c r="A203" s="3" t="s">
        <v>64</v>
      </c>
      <c r="B203" s="12" t="s">
        <v>12</v>
      </c>
      <c r="C203" s="12" t="s">
        <v>12</v>
      </c>
      <c r="D203" s="12" t="s">
        <v>12</v>
      </c>
      <c r="E203" s="12">
        <v>5</v>
      </c>
      <c r="F203" s="39">
        <f>IF(E203&lt;1,0,IF(E203&lt;2,1,IF(E203&lt;3,2,IF(E203&lt;4,3,IF(E203&lt;5,4,IF(E203=5,5))))))</f>
        <v>5</v>
      </c>
      <c r="G203" s="188"/>
      <c r="H203" s="206">
        <f>SUM(H204:H208)</f>
        <v>0</v>
      </c>
      <c r="I203" s="188">
        <f>IF(H203&lt;1,0,IF(H203&lt;2,1,IF(H203&lt;3,2,IF(H203&lt;4,3,IF(H203&lt;5,4,IF(H203=5,5))))))</f>
        <v>0</v>
      </c>
      <c r="J203" s="12" t="s">
        <v>25</v>
      </c>
    </row>
    <row r="204" spans="1:11" ht="43.5" hidden="1">
      <c r="A204" s="3" t="s">
        <v>176</v>
      </c>
      <c r="B204" s="12"/>
      <c r="C204" s="12"/>
      <c r="D204" s="12"/>
      <c r="E204" s="12"/>
      <c r="F204" s="39"/>
      <c r="G204" s="188"/>
      <c r="H204" s="195"/>
      <c r="I204" s="188"/>
      <c r="J204" s="12"/>
    </row>
    <row r="205" spans="1:11" hidden="1">
      <c r="A205" s="3" t="s">
        <v>177</v>
      </c>
      <c r="B205" s="12"/>
      <c r="C205" s="12"/>
      <c r="D205" s="12"/>
      <c r="E205" s="12"/>
      <c r="F205" s="39"/>
      <c r="G205" s="188"/>
      <c r="H205" s="195"/>
      <c r="I205" s="188"/>
      <c r="J205" s="12"/>
    </row>
    <row r="206" spans="1:11" ht="65.25" hidden="1">
      <c r="A206" s="3" t="s">
        <v>178</v>
      </c>
      <c r="B206" s="12"/>
      <c r="C206" s="12"/>
      <c r="D206" s="12"/>
      <c r="E206" s="12"/>
      <c r="F206" s="39"/>
      <c r="G206" s="188"/>
      <c r="H206" s="195"/>
      <c r="I206" s="188"/>
      <c r="J206" s="12"/>
    </row>
    <row r="207" spans="1:11" ht="43.5" hidden="1">
      <c r="A207" s="3" t="s">
        <v>179</v>
      </c>
      <c r="B207" s="12"/>
      <c r="C207" s="12"/>
      <c r="D207" s="12"/>
      <c r="E207" s="12"/>
      <c r="F207" s="39"/>
      <c r="G207" s="188"/>
      <c r="H207" s="195"/>
      <c r="I207" s="188"/>
      <c r="J207" s="12"/>
    </row>
    <row r="208" spans="1:11" hidden="1">
      <c r="A208" s="3" t="s">
        <v>82</v>
      </c>
      <c r="B208" s="12"/>
      <c r="C208" s="12"/>
      <c r="D208" s="12"/>
      <c r="E208" s="12"/>
      <c r="F208" s="39"/>
      <c r="G208" s="188"/>
      <c r="H208" s="195"/>
      <c r="I208" s="188"/>
      <c r="J208" s="12"/>
    </row>
    <row r="209" spans="1:10" ht="43.5">
      <c r="A209" s="3" t="s">
        <v>65</v>
      </c>
      <c r="B209" s="12" t="s">
        <v>12</v>
      </c>
      <c r="C209" s="12" t="s">
        <v>12</v>
      </c>
      <c r="D209" s="12" t="s">
        <v>12</v>
      </c>
      <c r="E209" s="12">
        <v>5</v>
      </c>
      <c r="F209" s="39">
        <f>IF(E209&lt;1,0,IF(E209&lt;2,1,IF(E209&lt;3,2,IF(E209&lt;4,3,IF(E209&lt;5,4,IF(E209=5,5))))))</f>
        <v>5</v>
      </c>
      <c r="G209" s="188"/>
      <c r="H209" s="206">
        <f>SUM(H210:H214)</f>
        <v>0</v>
      </c>
      <c r="I209" s="188">
        <f>IF(H209&lt;1,0,IF(H209&lt;2,1,IF(H209&lt;3,2,IF(H209&lt;4,3,IF(H209&lt;5,4,IF(H209=5,5))))))</f>
        <v>0</v>
      </c>
      <c r="J209" s="12" t="s">
        <v>33</v>
      </c>
    </row>
    <row r="210" spans="1:10" ht="43.5" hidden="1">
      <c r="A210" s="3" t="s">
        <v>180</v>
      </c>
      <c r="B210" s="12"/>
      <c r="C210" s="12"/>
      <c r="D210" s="12"/>
      <c r="E210" s="12"/>
      <c r="F210" s="39"/>
      <c r="G210" s="188"/>
      <c r="H210" s="195"/>
      <c r="I210" s="188"/>
      <c r="J210" s="12"/>
    </row>
    <row r="211" spans="1:10" ht="43.5" hidden="1">
      <c r="A211" s="3" t="s">
        <v>181</v>
      </c>
      <c r="B211" s="12"/>
      <c r="C211" s="12"/>
      <c r="D211" s="12"/>
      <c r="E211" s="12"/>
      <c r="F211" s="39"/>
      <c r="G211" s="188"/>
      <c r="H211" s="195"/>
      <c r="I211" s="188"/>
      <c r="J211" s="12"/>
    </row>
    <row r="212" spans="1:10" ht="43.5" hidden="1">
      <c r="A212" s="3" t="s">
        <v>182</v>
      </c>
      <c r="B212" s="12"/>
      <c r="C212" s="12"/>
      <c r="D212" s="12"/>
      <c r="E212" s="12"/>
      <c r="F212" s="39"/>
      <c r="G212" s="188"/>
      <c r="H212" s="195"/>
      <c r="I212" s="188"/>
      <c r="J212" s="12"/>
    </row>
    <row r="213" spans="1:10" ht="54" hidden="1" customHeight="1">
      <c r="A213" s="3" t="s">
        <v>183</v>
      </c>
      <c r="B213" s="12"/>
      <c r="C213" s="12"/>
      <c r="D213" s="12"/>
      <c r="E213" s="12"/>
      <c r="F213" s="39"/>
      <c r="G213" s="188"/>
      <c r="H213" s="195"/>
      <c r="I213" s="188"/>
      <c r="J213" s="12"/>
    </row>
    <row r="214" spans="1:10" ht="43.5" hidden="1">
      <c r="A214" s="3" t="s">
        <v>101</v>
      </c>
      <c r="B214" s="12"/>
      <c r="C214" s="12"/>
      <c r="D214" s="12"/>
      <c r="E214" s="12"/>
      <c r="F214" s="39"/>
      <c r="G214" s="188"/>
      <c r="H214" s="195"/>
      <c r="I214" s="188"/>
      <c r="J214" s="12"/>
    </row>
    <row r="215" spans="1:10">
      <c r="A215" s="3" t="s">
        <v>66</v>
      </c>
      <c r="B215" s="12" t="s">
        <v>12</v>
      </c>
      <c r="C215" s="12" t="s">
        <v>12</v>
      </c>
      <c r="D215" s="12" t="s">
        <v>12</v>
      </c>
      <c r="E215" s="12">
        <v>5</v>
      </c>
      <c r="F215" s="39">
        <f>IF(E215&lt;1,0,IF(E215&lt;2,1,IF(E215&lt;3,2,IF(E215&lt;4,3,IF(E215&lt;5,4,IF(E215=5,5))))))</f>
        <v>5</v>
      </c>
      <c r="G215" s="188"/>
      <c r="H215" s="206">
        <f>SUM(H216:H220)</f>
        <v>0</v>
      </c>
      <c r="I215" s="188">
        <f>IF(H215&lt;1,0,IF(H215&lt;2,1,IF(H215&lt;3,2,IF(H215&lt;4,3,IF(H215&lt;5,4,IF(H215=5,5))))))</f>
        <v>0</v>
      </c>
      <c r="J215" s="12" t="s">
        <v>33</v>
      </c>
    </row>
    <row r="216" spans="1:10" ht="43.5" hidden="1">
      <c r="A216" s="3" t="s">
        <v>184</v>
      </c>
      <c r="B216" s="12"/>
      <c r="C216" s="12"/>
      <c r="D216" s="12"/>
      <c r="E216" s="12"/>
      <c r="F216" s="39"/>
      <c r="G216" s="188"/>
      <c r="H216" s="195"/>
      <c r="I216" s="188"/>
      <c r="J216" s="12"/>
    </row>
    <row r="217" spans="1:10" ht="43.5" hidden="1">
      <c r="A217" s="3" t="s">
        <v>185</v>
      </c>
      <c r="B217" s="12"/>
      <c r="C217" s="12"/>
      <c r="D217" s="12"/>
      <c r="E217" s="12"/>
      <c r="F217" s="39"/>
      <c r="G217" s="188"/>
      <c r="H217" s="195"/>
      <c r="I217" s="188"/>
      <c r="J217" s="12"/>
    </row>
    <row r="218" spans="1:10" ht="65.25" hidden="1">
      <c r="A218" s="3" t="s">
        <v>186</v>
      </c>
      <c r="B218" s="12"/>
      <c r="C218" s="12"/>
      <c r="D218" s="12"/>
      <c r="E218" s="12"/>
      <c r="F218" s="39"/>
      <c r="G218" s="188"/>
      <c r="H218" s="195"/>
      <c r="I218" s="188"/>
      <c r="J218" s="12"/>
    </row>
    <row r="219" spans="1:10" ht="87" hidden="1">
      <c r="A219" s="3" t="s">
        <v>187</v>
      </c>
      <c r="B219" s="12"/>
      <c r="C219" s="12"/>
      <c r="D219" s="12"/>
      <c r="E219" s="12"/>
      <c r="F219" s="39"/>
      <c r="G219" s="188"/>
      <c r="H219" s="195"/>
      <c r="I219" s="188"/>
      <c r="J219" s="12"/>
    </row>
    <row r="220" spans="1:10" ht="43.5" hidden="1">
      <c r="A220" s="3" t="s">
        <v>102</v>
      </c>
      <c r="B220" s="12"/>
      <c r="C220" s="12"/>
      <c r="D220" s="12"/>
      <c r="E220" s="12"/>
      <c r="F220" s="39"/>
      <c r="G220" s="188"/>
      <c r="H220" s="195"/>
      <c r="I220" s="188"/>
      <c r="J220" s="12"/>
    </row>
    <row r="221" spans="1:10" ht="43.5">
      <c r="A221" s="3" t="s">
        <v>67</v>
      </c>
      <c r="B221" s="12" t="s">
        <v>12</v>
      </c>
      <c r="C221" s="12" t="s">
        <v>12</v>
      </c>
      <c r="D221" s="12" t="s">
        <v>12</v>
      </c>
      <c r="E221" s="12">
        <v>5</v>
      </c>
      <c r="F221" s="39">
        <f>IF(E221&lt;1,0,IF(E221&lt;2,1,IF(E221&lt;3,2,IF(E221&lt;4,3,IF(E221&lt;5,4,IF(E221=5,5))))))</f>
        <v>5</v>
      </c>
      <c r="G221" s="188"/>
      <c r="H221" s="206">
        <f>SUM(H222:H226)</f>
        <v>0</v>
      </c>
      <c r="I221" s="188">
        <f>IF(H221&lt;1,0,IF(H221&lt;2,1,IF(H221&lt;3,2,IF(H221&lt;4,3,IF(H221&lt;5,4,IF(H221=5,5))))))</f>
        <v>0</v>
      </c>
      <c r="J221" s="12" t="s">
        <v>34</v>
      </c>
    </row>
    <row r="222" spans="1:10" ht="43.5" hidden="1">
      <c r="A222" s="3" t="s">
        <v>188</v>
      </c>
      <c r="B222" s="12"/>
      <c r="C222" s="12"/>
      <c r="D222" s="12"/>
      <c r="E222" s="12"/>
      <c r="F222" s="39"/>
      <c r="G222" s="188"/>
      <c r="H222" s="195"/>
      <c r="I222" s="188"/>
      <c r="J222" s="12"/>
    </row>
    <row r="223" spans="1:10" hidden="1">
      <c r="A223" s="3" t="s">
        <v>189</v>
      </c>
      <c r="B223" s="12"/>
      <c r="C223" s="12"/>
      <c r="D223" s="12"/>
      <c r="E223" s="12"/>
      <c r="F223" s="39"/>
      <c r="G223" s="188"/>
      <c r="H223" s="195"/>
      <c r="I223" s="188"/>
      <c r="J223" s="12"/>
    </row>
    <row r="224" spans="1:10" hidden="1">
      <c r="A224" s="3" t="s">
        <v>190</v>
      </c>
      <c r="B224" s="12"/>
      <c r="C224" s="12"/>
      <c r="D224" s="12"/>
      <c r="E224" s="12"/>
      <c r="F224" s="39"/>
      <c r="G224" s="188"/>
      <c r="H224" s="195"/>
      <c r="I224" s="188"/>
      <c r="J224" s="12"/>
    </row>
    <row r="225" spans="1:10" hidden="1">
      <c r="A225" s="3" t="s">
        <v>191</v>
      </c>
      <c r="B225" s="12"/>
      <c r="C225" s="12"/>
      <c r="D225" s="12"/>
      <c r="E225" s="12"/>
      <c r="F225" s="39"/>
      <c r="G225" s="188"/>
      <c r="H225" s="195"/>
      <c r="I225" s="188"/>
      <c r="J225" s="12"/>
    </row>
    <row r="226" spans="1:10" hidden="1">
      <c r="A226" s="3" t="s">
        <v>103</v>
      </c>
      <c r="B226" s="12"/>
      <c r="C226" s="12"/>
      <c r="D226" s="12"/>
      <c r="E226" s="12"/>
      <c r="F226" s="39"/>
      <c r="G226" s="188"/>
      <c r="H226" s="195"/>
      <c r="I226" s="188"/>
      <c r="J226" s="12"/>
    </row>
    <row r="227" spans="1:10" ht="52.5" customHeight="1">
      <c r="A227" s="3" t="s">
        <v>68</v>
      </c>
      <c r="B227" s="12" t="s">
        <v>12</v>
      </c>
      <c r="C227" s="12" t="s">
        <v>12</v>
      </c>
      <c r="D227" s="12" t="s">
        <v>12</v>
      </c>
      <c r="E227" s="12">
        <v>5</v>
      </c>
      <c r="F227" s="39">
        <f>IF(E227&lt;1,0,IF(E227&lt;2,1,IF(E227&lt;3,2,IF(E227&lt;4,3,IF(E227&lt;5,4,IF(E227=5,5))))))</f>
        <v>5</v>
      </c>
      <c r="G227" s="188"/>
      <c r="H227" s="206">
        <f>SUM(H228:H232)</f>
        <v>0</v>
      </c>
      <c r="I227" s="188">
        <f>IF(H227&lt;1,0,IF(H227&lt;2,1,IF(H227&lt;3,2,IF(H227&lt;4,3,IF(H227&lt;5,4,IF(H227=5,5))))))</f>
        <v>0</v>
      </c>
      <c r="J227" s="12" t="s">
        <v>35</v>
      </c>
    </row>
    <row r="228" spans="1:10" ht="43.5" hidden="1">
      <c r="A228" s="21" t="s">
        <v>192</v>
      </c>
      <c r="B228" s="12"/>
      <c r="C228" s="12"/>
      <c r="D228" s="12"/>
      <c r="E228" s="12"/>
      <c r="F228" s="39"/>
      <c r="G228" s="188"/>
      <c r="H228" s="195"/>
      <c r="I228" s="188"/>
      <c r="J228" s="12"/>
    </row>
    <row r="229" spans="1:10" ht="43.5" hidden="1">
      <c r="A229" s="21" t="s">
        <v>193</v>
      </c>
      <c r="B229" s="12"/>
      <c r="C229" s="12"/>
      <c r="D229" s="12"/>
      <c r="E229" s="12"/>
      <c r="F229" s="39"/>
      <c r="G229" s="188"/>
      <c r="H229" s="195"/>
      <c r="I229" s="188"/>
      <c r="J229" s="12"/>
    </row>
    <row r="230" spans="1:10" ht="43.5" hidden="1">
      <c r="A230" s="21" t="s">
        <v>194</v>
      </c>
      <c r="B230" s="12"/>
      <c r="C230" s="12"/>
      <c r="D230" s="12"/>
      <c r="E230" s="12"/>
      <c r="F230" s="39"/>
      <c r="G230" s="188"/>
      <c r="H230" s="195"/>
      <c r="I230" s="188"/>
      <c r="J230" s="12"/>
    </row>
    <row r="231" spans="1:10" ht="43.5" hidden="1">
      <c r="A231" s="21" t="s">
        <v>195</v>
      </c>
      <c r="B231" s="12"/>
      <c r="C231" s="12"/>
      <c r="D231" s="12"/>
      <c r="E231" s="12"/>
      <c r="F231" s="39"/>
      <c r="G231" s="188"/>
      <c r="H231" s="195"/>
      <c r="I231" s="188"/>
      <c r="J231" s="12"/>
    </row>
    <row r="232" spans="1:10" ht="195.75" hidden="1">
      <c r="A232" s="21" t="s">
        <v>196</v>
      </c>
      <c r="B232" s="12"/>
      <c r="C232" s="12"/>
      <c r="D232" s="12"/>
      <c r="E232" s="12"/>
      <c r="F232" s="39"/>
      <c r="G232" s="188"/>
      <c r="H232" s="195"/>
      <c r="I232" s="188"/>
      <c r="J232" s="12"/>
    </row>
    <row r="233" spans="1:10">
      <c r="A233" s="3" t="s">
        <v>69</v>
      </c>
      <c r="B233" s="12" t="s">
        <v>12</v>
      </c>
      <c r="C233" s="12" t="s">
        <v>12</v>
      </c>
      <c r="D233" s="12" t="s">
        <v>12</v>
      </c>
      <c r="E233" s="12">
        <v>5</v>
      </c>
      <c r="F233" s="39">
        <f>IF(E233&lt;1,0,IF(E233&lt;2,1,IF(E233&lt;3,2,IF(E233&lt;4,3,IF(E233&lt;5,4,IF(E233=5,5))))))</f>
        <v>5</v>
      </c>
      <c r="G233" s="188"/>
      <c r="H233" s="206">
        <f>SUM(H234:H238)</f>
        <v>0</v>
      </c>
      <c r="I233" s="188">
        <f>IF(H233&lt;1,0,IF(H233&lt;2,1,IF(H233&lt;3,2,IF(H233&lt;4,3,IF(H233&lt;5,4,IF(H233=5,5))))))</f>
        <v>0</v>
      </c>
      <c r="J233" s="12" t="s">
        <v>36</v>
      </c>
    </row>
    <row r="234" spans="1:10" ht="65.25" hidden="1">
      <c r="A234" s="13" t="s">
        <v>197</v>
      </c>
      <c r="B234" s="12"/>
      <c r="C234" s="12"/>
      <c r="D234" s="12"/>
      <c r="E234" s="12"/>
      <c r="F234" s="39"/>
      <c r="G234" s="188"/>
      <c r="H234" s="195"/>
      <c r="I234" s="188"/>
      <c r="J234" s="12"/>
    </row>
    <row r="235" spans="1:10" ht="43.5" hidden="1">
      <c r="A235" s="13" t="s">
        <v>198</v>
      </c>
      <c r="B235" s="12"/>
      <c r="C235" s="12"/>
      <c r="D235" s="12"/>
      <c r="E235" s="12"/>
      <c r="F235" s="39"/>
      <c r="G235" s="188"/>
      <c r="H235" s="195"/>
      <c r="I235" s="188"/>
      <c r="J235" s="12"/>
    </row>
    <row r="236" spans="1:10" ht="65.25" hidden="1">
      <c r="A236" s="13" t="s">
        <v>199</v>
      </c>
      <c r="B236" s="12"/>
      <c r="C236" s="12"/>
      <c r="D236" s="12"/>
      <c r="E236" s="12"/>
      <c r="F236" s="39"/>
      <c r="G236" s="188"/>
      <c r="H236" s="195"/>
      <c r="I236" s="188"/>
      <c r="J236" s="12"/>
    </row>
    <row r="237" spans="1:10" ht="65.25" hidden="1">
      <c r="A237" s="13" t="s">
        <v>200</v>
      </c>
      <c r="B237" s="12"/>
      <c r="C237" s="12"/>
      <c r="D237" s="12"/>
      <c r="E237" s="12"/>
      <c r="F237" s="39"/>
      <c r="G237" s="188"/>
      <c r="H237" s="195"/>
      <c r="I237" s="188"/>
      <c r="J237" s="12"/>
    </row>
    <row r="238" spans="1:10" ht="65.25" hidden="1">
      <c r="A238" s="13" t="s">
        <v>104</v>
      </c>
      <c r="B238" s="12"/>
      <c r="C238" s="12"/>
      <c r="D238" s="12"/>
      <c r="E238" s="12"/>
      <c r="F238" s="39"/>
      <c r="G238" s="188"/>
      <c r="H238" s="195"/>
      <c r="I238" s="188"/>
      <c r="J238" s="12"/>
    </row>
    <row r="239" spans="1:10" ht="43.5">
      <c r="A239" s="3" t="s">
        <v>70</v>
      </c>
      <c r="B239" s="12" t="s">
        <v>12</v>
      </c>
      <c r="C239" s="12" t="s">
        <v>12</v>
      </c>
      <c r="D239" s="12" t="s">
        <v>12</v>
      </c>
      <c r="E239" s="12">
        <v>5</v>
      </c>
      <c r="F239" s="39">
        <f>IF(E239&lt;1,0,IF(E239&lt;2,1,IF(E239&lt;3,2,IF(E239&lt;4,3,IF(E239&lt;5,4,IF(E239=5,5))))))</f>
        <v>5</v>
      </c>
      <c r="G239" s="188"/>
      <c r="H239" s="206">
        <f>SUM(H240:H244)</f>
        <v>0</v>
      </c>
      <c r="I239" s="188">
        <f>IF(H239&lt;1,0,IF(H239&lt;2,1,IF(H239&lt;3,2,IF(H239&lt;4,3,IF(H239&lt;5,4,IF(H239=5,5))))))</f>
        <v>0</v>
      </c>
      <c r="J239" s="12" t="s">
        <v>37</v>
      </c>
    </row>
    <row r="240" spans="1:10" ht="43.5" hidden="1">
      <c r="A240" s="3" t="s">
        <v>201</v>
      </c>
      <c r="B240" s="12"/>
      <c r="C240" s="12"/>
      <c r="D240" s="12"/>
      <c r="E240" s="12"/>
      <c r="F240" s="39"/>
      <c r="G240" s="188"/>
      <c r="H240" s="195"/>
      <c r="I240" s="188"/>
      <c r="J240" s="12"/>
    </row>
    <row r="241" spans="1:10" s="5" customFormat="1" hidden="1">
      <c r="A241" s="3" t="s">
        <v>202</v>
      </c>
      <c r="B241" s="12"/>
      <c r="C241" s="12"/>
      <c r="D241" s="12"/>
      <c r="E241" s="12"/>
      <c r="F241" s="39"/>
      <c r="G241" s="188"/>
      <c r="H241" s="195"/>
      <c r="I241" s="188"/>
      <c r="J241" s="12"/>
    </row>
    <row r="242" spans="1:10" s="5" customFormat="1" hidden="1">
      <c r="A242" s="3" t="s">
        <v>203</v>
      </c>
      <c r="B242" s="12"/>
      <c r="C242" s="12"/>
      <c r="D242" s="12"/>
      <c r="E242" s="12"/>
      <c r="F242" s="39"/>
      <c r="G242" s="188"/>
      <c r="H242" s="195"/>
      <c r="I242" s="188"/>
      <c r="J242" s="12"/>
    </row>
    <row r="243" spans="1:10" s="5" customFormat="1" ht="43.5" hidden="1">
      <c r="A243" s="3" t="s">
        <v>204</v>
      </c>
      <c r="B243" s="12"/>
      <c r="C243" s="12"/>
      <c r="D243" s="12"/>
      <c r="E243" s="12"/>
      <c r="F243" s="39"/>
      <c r="G243" s="188"/>
      <c r="H243" s="195"/>
      <c r="I243" s="188"/>
      <c r="J243" s="12"/>
    </row>
    <row r="244" spans="1:10" s="5" customFormat="1" hidden="1">
      <c r="A244" s="25" t="s">
        <v>105</v>
      </c>
      <c r="B244" s="26"/>
      <c r="C244" s="26"/>
      <c r="D244" s="26"/>
      <c r="E244" s="26"/>
      <c r="F244" s="47"/>
      <c r="G244" s="211"/>
      <c r="H244" s="195"/>
      <c r="I244" s="211"/>
      <c r="J244" s="26"/>
    </row>
    <row r="245" spans="1:10" s="5" customFormat="1">
      <c r="A245" s="140" t="s">
        <v>249</v>
      </c>
      <c r="B245" s="28">
        <v>4.37</v>
      </c>
      <c r="C245" s="28">
        <v>4.2699999999999996</v>
      </c>
      <c r="D245" s="28">
        <v>4.28</v>
      </c>
      <c r="E245" s="28"/>
      <c r="F245" s="34">
        <f>SUM(F7+F17+F25+F33+F39+F45+F53+F62)/8</f>
        <v>4.5</v>
      </c>
      <c r="G245" s="141"/>
      <c r="H245" s="141"/>
      <c r="I245" s="141">
        <f>SUM(I7+I17+I25+I33+I39+I45+I53+I62)/8</f>
        <v>0</v>
      </c>
      <c r="J245" s="28"/>
    </row>
    <row r="246" spans="1:10" s="5" customFormat="1">
      <c r="A246" s="180" t="s">
        <v>250</v>
      </c>
      <c r="B246" s="27"/>
      <c r="C246" s="27"/>
      <c r="D246" s="27"/>
      <c r="E246" s="27"/>
      <c r="F246" s="48">
        <f>SUM(F74+F80+F86+F92+F98+F104+F110+F116+F122+F128+F134+F141+F147+F153+F159+F165+F171+F177+F184+F190+F197+F203+F209+F215+F221+F227+F233+F239)/28</f>
        <v>4.8214285714285712</v>
      </c>
      <c r="G246" s="212"/>
      <c r="H246" s="212"/>
      <c r="I246" s="212">
        <f>SUM(I74+I80+I86+I92+I98+I104+I110+I116+I122+I128+I134+I141+I147+I153+I159+I165+I171+I177+I184+I190+I197+I203+I209+I215+I221+I227+I233+I239)/28</f>
        <v>0</v>
      </c>
      <c r="J246" s="27"/>
    </row>
    <row r="247" spans="1:10" s="5" customFormat="1">
      <c r="A247" s="133" t="s">
        <v>251</v>
      </c>
      <c r="B247" s="32"/>
      <c r="C247" s="32"/>
      <c r="D247" s="32"/>
      <c r="E247" s="32"/>
      <c r="F247" s="49">
        <f>SUM(F7:F244)/36</f>
        <v>4.75</v>
      </c>
      <c r="G247" s="134"/>
      <c r="H247" s="134"/>
      <c r="I247" s="134">
        <f>SUM(I7:I244)/36</f>
        <v>0</v>
      </c>
      <c r="J247" s="32"/>
    </row>
    <row r="249" spans="1:10" s="5" customFormat="1">
      <c r="A249" s="161"/>
      <c r="F249" s="8"/>
      <c r="G249" s="213"/>
      <c r="H249" s="213"/>
      <c r="I249" s="213"/>
    </row>
    <row r="250" spans="1:10" s="5" customFormat="1">
      <c r="A250" s="7"/>
      <c r="B250" s="57"/>
      <c r="F250" s="8"/>
      <c r="G250" s="213"/>
      <c r="H250" s="213"/>
      <c r="I250" s="213"/>
    </row>
    <row r="251" spans="1:10" s="5" customFormat="1">
      <c r="A251" s="7"/>
      <c r="B251" s="57"/>
      <c r="F251" s="8"/>
      <c r="G251" s="213"/>
      <c r="H251" s="213"/>
      <c r="I251" s="213"/>
    </row>
  </sheetData>
  <mergeCells count="8">
    <mergeCell ref="A1:J1"/>
    <mergeCell ref="A2:E2"/>
    <mergeCell ref="A3:A5"/>
    <mergeCell ref="B3:D4"/>
    <mergeCell ref="E3:F4"/>
    <mergeCell ref="G3:I3"/>
    <mergeCell ref="J3:J5"/>
    <mergeCell ref="G4:I4"/>
  </mergeCells>
  <pageMargins left="0.42" right="0.35" top="0.54" bottom="0.55000000000000004" header="0.3" footer="0.3"/>
  <pageSetup paperSize="9" scale="75" orientation="portrait" r:id="rId1"/>
  <headerFooter>
    <oddHeader>&amp;R&amp;P</oddHead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222"/>
  <sheetViews>
    <sheetView topLeftCell="A214" zoomScale="110" zoomScaleNormal="110" workbookViewId="0">
      <selection activeCell="G221" sqref="G221"/>
    </sheetView>
  </sheetViews>
  <sheetFormatPr defaultColWidth="9" defaultRowHeight="21.75"/>
  <cols>
    <col min="1" max="1" width="40.125" style="7" customWidth="1"/>
    <col min="2" max="2" width="6.75" style="5" hidden="1" customWidth="1"/>
    <col min="3" max="3" width="0.125" style="5" hidden="1" customWidth="1"/>
    <col min="4" max="4" width="6.375" style="5" hidden="1" customWidth="1"/>
    <col min="5" max="5" width="5.25" style="5" hidden="1" customWidth="1"/>
    <col min="6" max="6" width="5.25" style="57" customWidth="1"/>
    <col min="7" max="7" width="5.25" style="8" customWidth="1"/>
    <col min="8" max="9" width="6" style="8" customWidth="1"/>
    <col min="10" max="11" width="5.25" style="8" hidden="1" customWidth="1"/>
    <col min="12" max="15" width="5.25" style="5" hidden="1" customWidth="1"/>
    <col min="16" max="16" width="5.25" style="5" customWidth="1"/>
    <col min="17" max="17" width="5.25" style="8" customWidth="1"/>
    <col min="18" max="19" width="6.125" style="8" customWidth="1"/>
    <col min="20" max="21" width="5.25" style="8" hidden="1" customWidth="1"/>
    <col min="22" max="25" width="5.25" style="5" hidden="1" customWidth="1"/>
    <col min="26" max="26" width="5.25" style="5" customWidth="1"/>
    <col min="27" max="27" width="5.25" style="8" customWidth="1"/>
    <col min="28" max="29" width="6.75" style="8" customWidth="1"/>
    <col min="30" max="31" width="5.25" style="8" hidden="1" customWidth="1"/>
    <col min="32" max="35" width="5.25" style="5" hidden="1" customWidth="1"/>
    <col min="36" max="36" width="5.25" style="5" customWidth="1"/>
    <col min="37" max="37" width="5.25" style="8" customWidth="1"/>
    <col min="38" max="39" width="6.5" style="8" customWidth="1"/>
    <col min="40" max="41" width="5.25" style="8" hidden="1" customWidth="1"/>
    <col min="42" max="16384" width="9" style="5"/>
  </cols>
  <sheetData>
    <row r="1" spans="1:41" ht="27.75">
      <c r="A1" s="700" t="s">
        <v>520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  <c r="V1" s="700"/>
      <c r="W1" s="700"/>
      <c r="X1" s="700"/>
      <c r="Y1" s="700"/>
      <c r="Z1" s="700"/>
      <c r="AA1" s="700"/>
      <c r="AB1" s="700"/>
      <c r="AC1" s="700"/>
      <c r="AD1" s="700"/>
      <c r="AE1" s="700"/>
      <c r="AF1" s="700"/>
      <c r="AG1" s="700"/>
      <c r="AH1" s="700"/>
      <c r="AI1" s="700"/>
      <c r="AJ1" s="700"/>
      <c r="AK1" s="700"/>
      <c r="AL1" s="700"/>
      <c r="AM1" s="700"/>
      <c r="AN1" s="700"/>
      <c r="AO1" s="700"/>
    </row>
    <row r="2" spans="1:41">
      <c r="A2" s="661"/>
      <c r="B2" s="661"/>
      <c r="C2" s="661"/>
      <c r="D2" s="661"/>
      <c r="E2" s="661"/>
      <c r="F2" s="661"/>
      <c r="G2" s="59"/>
      <c r="H2" s="59"/>
      <c r="I2" s="59"/>
      <c r="J2" s="59"/>
      <c r="K2" s="59"/>
      <c r="Q2" s="59"/>
      <c r="R2" s="59"/>
      <c r="S2" s="59"/>
      <c r="T2" s="59"/>
      <c r="U2" s="59"/>
      <c r="AA2" s="59"/>
      <c r="AB2" s="59"/>
      <c r="AC2" s="59"/>
      <c r="AD2" s="59"/>
      <c r="AE2" s="59"/>
      <c r="AK2" s="59"/>
      <c r="AL2" s="59"/>
      <c r="AM2" s="59"/>
      <c r="AN2" s="59"/>
      <c r="AO2" s="59"/>
    </row>
    <row r="3" spans="1:41">
      <c r="A3" s="702" t="s">
        <v>39</v>
      </c>
      <c r="B3" s="703" t="s">
        <v>337</v>
      </c>
      <c r="C3" s="703"/>
      <c r="D3" s="703"/>
      <c r="E3" s="703"/>
      <c r="F3" s="703"/>
      <c r="G3" s="703"/>
      <c r="H3" s="703"/>
      <c r="I3" s="703"/>
      <c r="J3" s="703"/>
      <c r="K3" s="703"/>
      <c r="L3" s="704" t="s">
        <v>348</v>
      </c>
      <c r="M3" s="704"/>
      <c r="N3" s="704"/>
      <c r="O3" s="704"/>
      <c r="P3" s="704"/>
      <c r="Q3" s="704"/>
      <c r="R3" s="704"/>
      <c r="S3" s="704"/>
      <c r="T3" s="704"/>
      <c r="U3" s="704"/>
      <c r="V3" s="708" t="s">
        <v>349</v>
      </c>
      <c r="W3" s="708"/>
      <c r="X3" s="708"/>
      <c r="Y3" s="708"/>
      <c r="Z3" s="708"/>
      <c r="AA3" s="708"/>
      <c r="AB3" s="708"/>
      <c r="AC3" s="708"/>
      <c r="AD3" s="708"/>
      <c r="AE3" s="708"/>
      <c r="AF3" s="706" t="s">
        <v>350</v>
      </c>
      <c r="AG3" s="706"/>
      <c r="AH3" s="706"/>
      <c r="AI3" s="706"/>
      <c r="AJ3" s="706"/>
      <c r="AK3" s="706"/>
      <c r="AL3" s="706"/>
      <c r="AM3" s="706"/>
      <c r="AN3" s="706"/>
      <c r="AO3" s="706"/>
    </row>
    <row r="4" spans="1:41" s="304" customFormat="1">
      <c r="A4" s="702"/>
      <c r="B4" s="701" t="s">
        <v>384</v>
      </c>
      <c r="C4" s="701"/>
      <c r="D4" s="701"/>
      <c r="E4" s="701"/>
      <c r="F4" s="715" t="s">
        <v>510</v>
      </c>
      <c r="G4" s="716"/>
      <c r="H4" s="717" t="s">
        <v>511</v>
      </c>
      <c r="I4" s="717"/>
      <c r="J4" s="296"/>
      <c r="K4" s="297"/>
      <c r="L4" s="705" t="s">
        <v>384</v>
      </c>
      <c r="M4" s="705"/>
      <c r="N4" s="705"/>
      <c r="O4" s="705"/>
      <c r="P4" s="696" t="s">
        <v>510</v>
      </c>
      <c r="Q4" s="697"/>
      <c r="R4" s="698" t="s">
        <v>511</v>
      </c>
      <c r="S4" s="698"/>
      <c r="T4" s="298"/>
      <c r="U4" s="299"/>
      <c r="V4" s="709" t="s">
        <v>384</v>
      </c>
      <c r="W4" s="709"/>
      <c r="X4" s="709"/>
      <c r="Y4" s="709"/>
      <c r="Z4" s="711" t="s">
        <v>510</v>
      </c>
      <c r="AA4" s="712"/>
      <c r="AB4" s="699" t="s">
        <v>511</v>
      </c>
      <c r="AC4" s="699"/>
      <c r="AD4" s="300"/>
      <c r="AE4" s="301"/>
      <c r="AF4" s="707" t="s">
        <v>384</v>
      </c>
      <c r="AG4" s="707"/>
      <c r="AH4" s="707"/>
      <c r="AI4" s="707"/>
      <c r="AJ4" s="713" t="s">
        <v>510</v>
      </c>
      <c r="AK4" s="714"/>
      <c r="AL4" s="710" t="s">
        <v>511</v>
      </c>
      <c r="AM4" s="710"/>
      <c r="AN4" s="302"/>
      <c r="AO4" s="303"/>
    </row>
    <row r="5" spans="1:41">
      <c r="A5" s="702"/>
      <c r="B5" s="305"/>
      <c r="C5" s="305"/>
      <c r="D5" s="305"/>
      <c r="E5" s="305"/>
      <c r="F5" s="214" t="s">
        <v>41</v>
      </c>
      <c r="G5" s="219" t="s">
        <v>42</v>
      </c>
      <c r="H5" s="214" t="s">
        <v>41</v>
      </c>
      <c r="I5" s="219" t="s">
        <v>42</v>
      </c>
      <c r="J5" s="214" t="s">
        <v>41</v>
      </c>
      <c r="K5" s="219" t="s">
        <v>42</v>
      </c>
      <c r="L5" s="306"/>
      <c r="M5" s="306"/>
      <c r="N5" s="306"/>
      <c r="O5" s="306"/>
      <c r="P5" s="217" t="s">
        <v>41</v>
      </c>
      <c r="Q5" s="215" t="s">
        <v>42</v>
      </c>
      <c r="R5" s="217" t="s">
        <v>41</v>
      </c>
      <c r="S5" s="215" t="s">
        <v>42</v>
      </c>
      <c r="T5" s="217" t="s">
        <v>41</v>
      </c>
      <c r="U5" s="215" t="s">
        <v>42</v>
      </c>
      <c r="V5" s="307"/>
      <c r="W5" s="307"/>
      <c r="X5" s="307"/>
      <c r="Y5" s="307"/>
      <c r="Z5" s="218" t="s">
        <v>41</v>
      </c>
      <c r="AA5" s="216" t="s">
        <v>42</v>
      </c>
      <c r="AB5" s="218" t="s">
        <v>41</v>
      </c>
      <c r="AC5" s="216" t="s">
        <v>42</v>
      </c>
      <c r="AD5" s="218" t="s">
        <v>41</v>
      </c>
      <c r="AE5" s="216" t="s">
        <v>42</v>
      </c>
      <c r="AF5" s="308"/>
      <c r="AG5" s="308"/>
      <c r="AH5" s="308"/>
      <c r="AI5" s="308"/>
      <c r="AJ5" s="225" t="s">
        <v>41</v>
      </c>
      <c r="AK5" s="226" t="s">
        <v>42</v>
      </c>
      <c r="AL5" s="225" t="s">
        <v>41</v>
      </c>
      <c r="AM5" s="226" t="s">
        <v>42</v>
      </c>
      <c r="AN5" s="225" t="s">
        <v>41</v>
      </c>
      <c r="AO5" s="226" t="s">
        <v>42</v>
      </c>
    </row>
    <row r="6" spans="1:41" s="1" customFormat="1" ht="65.25">
      <c r="A6" s="86" t="s">
        <v>420</v>
      </c>
      <c r="B6" s="87"/>
      <c r="C6" s="87"/>
      <c r="D6" s="87"/>
      <c r="E6" s="87"/>
      <c r="F6" s="88"/>
      <c r="G6" s="88"/>
      <c r="H6" s="88"/>
      <c r="I6" s="88"/>
      <c r="J6" s="88"/>
      <c r="K6" s="88"/>
      <c r="L6" s="87"/>
      <c r="M6" s="87"/>
      <c r="N6" s="87"/>
      <c r="O6" s="87"/>
      <c r="P6" s="87"/>
      <c r="Q6" s="88"/>
      <c r="R6" s="88"/>
      <c r="S6" s="88"/>
      <c r="T6" s="88"/>
      <c r="U6" s="88"/>
      <c r="V6" s="87"/>
      <c r="W6" s="87"/>
      <c r="X6" s="87"/>
      <c r="Y6" s="87"/>
      <c r="Z6" s="87"/>
      <c r="AA6" s="88"/>
      <c r="AB6" s="88"/>
      <c r="AC6" s="88"/>
      <c r="AD6" s="88"/>
      <c r="AE6" s="88"/>
      <c r="AF6" s="87"/>
      <c r="AG6" s="87"/>
      <c r="AH6" s="87"/>
      <c r="AI6" s="87"/>
      <c r="AJ6" s="87"/>
      <c r="AK6" s="88"/>
      <c r="AL6" s="88"/>
      <c r="AM6" s="88"/>
      <c r="AN6" s="88"/>
      <c r="AO6" s="88"/>
    </row>
    <row r="7" spans="1:41">
      <c r="A7" s="15" t="s">
        <v>385</v>
      </c>
      <c r="B7" s="22">
        <v>3</v>
      </c>
      <c r="C7" s="22">
        <v>4</v>
      </c>
      <c r="D7" s="22">
        <v>4</v>
      </c>
      <c r="E7" s="22">
        <v>5</v>
      </c>
      <c r="F7" s="23">
        <f>SUM(F8:F15)</f>
        <v>8</v>
      </c>
      <c r="G7" s="38">
        <f>IF(F7&lt;1,0,IF(F7&lt;2,1,IF(F7&lt;4,2,IF(F7&lt;6,3,IF(F7&lt;8,4,IF(F7=8,5))))))</f>
        <v>5</v>
      </c>
      <c r="H7" s="23">
        <f>SUM(H8:H15)</f>
        <v>6</v>
      </c>
      <c r="I7" s="38">
        <f>IF(H7&lt;1,0,IF(H7&lt;2,1,IF(H7&lt;4,2,IF(H7&lt;6,3,IF(H7&lt;8,4,IF(H7=8,5))))))</f>
        <v>4</v>
      </c>
      <c r="J7" s="23">
        <f>SUM(J8:J15)</f>
        <v>8</v>
      </c>
      <c r="K7" s="38">
        <f>IF(J7&lt;1,0,IF(J7&lt;2,1,IF(J7&lt;4,2,IF(J7&lt;6,3,IF(J7&lt;8,4,IF(J7=8,5))))))</f>
        <v>5</v>
      </c>
      <c r="L7" s="22">
        <v>5</v>
      </c>
      <c r="M7" s="22">
        <v>5</v>
      </c>
      <c r="N7" s="22"/>
      <c r="O7" s="22">
        <v>4</v>
      </c>
      <c r="P7" s="23">
        <v>6</v>
      </c>
      <c r="Q7" s="38">
        <f>IF(P7&lt;1,0,IF(P7&lt;2,1,IF(P7&lt;4,2,IF(P7&lt;6,3,IF(P7&lt;8,4,IF(P7=8,5))))))</f>
        <v>4</v>
      </c>
      <c r="R7" s="22">
        <f>SUM(R8:R15)</f>
        <v>6</v>
      </c>
      <c r="S7" s="38">
        <f>IF(R7&lt;1,0,IF(R7&lt;2,1,IF(R7&lt;4,2,IF(R7&lt;6,3,IF(R7&lt;8,4,IF(R7=8,5))))))</f>
        <v>4</v>
      </c>
      <c r="T7" s="23">
        <v>8</v>
      </c>
      <c r="U7" s="38">
        <f>IF(T7&lt;1,0,IF(T7&lt;2,1,IF(T7&lt;4,2,IF(T7&lt;6,3,IF(T7&lt;8,4,IF(T7=8,5))))))</f>
        <v>5</v>
      </c>
      <c r="V7" s="22">
        <v>5</v>
      </c>
      <c r="W7" s="22">
        <v>5</v>
      </c>
      <c r="X7" s="22"/>
      <c r="Y7" s="22">
        <v>5</v>
      </c>
      <c r="Z7" s="23">
        <f>SUM(Z8:Z15)</f>
        <v>8</v>
      </c>
      <c r="AA7" s="38">
        <f>IF(Z7&lt;1,0,IF(Z7&lt;2,1,IF(Z7&lt;4,2,IF(Z7&lt;6,3,IF(Z7&lt;8,4,IF(Z7=8,5))))))</f>
        <v>5</v>
      </c>
      <c r="AB7" s="23">
        <f>SUM(AB8:AB15)</f>
        <v>4</v>
      </c>
      <c r="AC7" s="38">
        <f>IF(AB7&lt;1,0,IF(AB7&lt;2,1,IF(AB7&lt;4,2,IF(AB7&lt;6,3,IF(AB7&lt;8,4,IF(AB7=8,5))))))</f>
        <v>3</v>
      </c>
      <c r="AD7" s="23">
        <f>SUM(AD8:AD15)</f>
        <v>8</v>
      </c>
      <c r="AE7" s="38">
        <f>IF(AD7&lt;1,0,IF(AD7&lt;2,1,IF(AD7&lt;4,2,IF(AD7&lt;6,3,IF(AD7&lt;8,4,IF(AD7=8,5))))))</f>
        <v>5</v>
      </c>
      <c r="AF7" s="22" t="s">
        <v>394</v>
      </c>
      <c r="AG7" s="22" t="s">
        <v>394</v>
      </c>
      <c r="AH7" s="22" t="s">
        <v>394</v>
      </c>
      <c r="AI7" s="22">
        <v>0</v>
      </c>
      <c r="AJ7" s="23">
        <v>7</v>
      </c>
      <c r="AK7" s="38">
        <f>IF(AJ7&lt;1,0,IF(AJ7&lt;2,1,IF(AJ7&lt;4,2,IF(AJ7&lt;6,3,IF(AJ7&lt;8,4,IF(AJ7=8,5))))))</f>
        <v>4</v>
      </c>
      <c r="AL7" s="23">
        <f>SUM(AL8:AL15)</f>
        <v>5</v>
      </c>
      <c r="AM7" s="38">
        <f>IF(AL7&lt;1,0,IF(AL7&lt;2,1,IF(AL7&lt;4,2,IF(AL7&lt;6,3,IF(AL7&lt;8,4,IF(AL7=8,5))))))</f>
        <v>3</v>
      </c>
      <c r="AN7" s="23">
        <v>7</v>
      </c>
      <c r="AO7" s="38">
        <f>IF(AN7&lt;1,0,IF(AN7&lt;2,1,IF(AN7&lt;4,2,IF(AN7&lt;6,3,IF(AN7&lt;8,4,IF(AN7=8,5))))))</f>
        <v>4</v>
      </c>
    </row>
    <row r="8" spans="1:41" ht="130.5">
      <c r="A8" s="3" t="s">
        <v>467</v>
      </c>
      <c r="B8" s="11"/>
      <c r="C8" s="11"/>
      <c r="D8" s="11"/>
      <c r="E8" s="11"/>
      <c r="F8" s="12">
        <v>1</v>
      </c>
      <c r="G8" s="39"/>
      <c r="H8" s="12">
        <v>1</v>
      </c>
      <c r="I8" s="39"/>
      <c r="J8" s="12">
        <v>1</v>
      </c>
      <c r="K8" s="39"/>
      <c r="L8" s="11"/>
      <c r="M8" s="11"/>
      <c r="N8" s="11"/>
      <c r="O8" s="11"/>
      <c r="P8" s="12"/>
      <c r="Q8" s="39"/>
      <c r="R8" s="39">
        <v>1</v>
      </c>
      <c r="S8" s="39"/>
      <c r="T8" s="39"/>
      <c r="U8" s="39"/>
      <c r="V8" s="11"/>
      <c r="W8" s="11"/>
      <c r="X8" s="11"/>
      <c r="Y8" s="11"/>
      <c r="Z8" s="12">
        <v>1</v>
      </c>
      <c r="AA8" s="39"/>
      <c r="AB8" s="12">
        <v>1</v>
      </c>
      <c r="AC8" s="39"/>
      <c r="AD8" s="12">
        <v>1</v>
      </c>
      <c r="AE8" s="39"/>
      <c r="AF8" s="11"/>
      <c r="AG8" s="11"/>
      <c r="AH8" s="11"/>
      <c r="AI8" s="11"/>
      <c r="AJ8" s="12"/>
      <c r="AK8" s="39"/>
      <c r="AL8" s="39">
        <v>1</v>
      </c>
      <c r="AM8" s="39"/>
      <c r="AN8" s="39"/>
      <c r="AO8" s="39"/>
    </row>
    <row r="9" spans="1:41" ht="43.5">
      <c r="A9" s="3" t="s">
        <v>468</v>
      </c>
      <c r="B9" s="11"/>
      <c r="C9" s="11"/>
      <c r="D9" s="11"/>
      <c r="E9" s="11"/>
      <c r="F9" s="12">
        <v>1</v>
      </c>
      <c r="G9" s="39"/>
      <c r="H9" s="12">
        <v>1</v>
      </c>
      <c r="I9" s="39"/>
      <c r="J9" s="12">
        <v>1</v>
      </c>
      <c r="K9" s="39"/>
      <c r="L9" s="11"/>
      <c r="M9" s="11"/>
      <c r="N9" s="11"/>
      <c r="O9" s="11"/>
      <c r="P9" s="12"/>
      <c r="Q9" s="39"/>
      <c r="R9" s="39">
        <v>1</v>
      </c>
      <c r="S9" s="39"/>
      <c r="T9" s="39"/>
      <c r="U9" s="39"/>
      <c r="V9" s="11"/>
      <c r="W9" s="11"/>
      <c r="X9" s="11"/>
      <c r="Y9" s="11"/>
      <c r="Z9" s="12">
        <v>1</v>
      </c>
      <c r="AA9" s="39"/>
      <c r="AB9" s="12">
        <v>1</v>
      </c>
      <c r="AC9" s="39"/>
      <c r="AD9" s="12">
        <v>1</v>
      </c>
      <c r="AE9" s="39"/>
      <c r="AF9" s="11"/>
      <c r="AG9" s="11"/>
      <c r="AH9" s="11"/>
      <c r="AI9" s="11"/>
      <c r="AJ9" s="12"/>
      <c r="AK9" s="39"/>
      <c r="AL9" s="39">
        <v>1</v>
      </c>
      <c r="AM9" s="39"/>
      <c r="AN9" s="39"/>
      <c r="AO9" s="39"/>
    </row>
    <row r="10" spans="1:41" ht="43.5">
      <c r="A10" s="3" t="s">
        <v>469</v>
      </c>
      <c r="B10" s="11"/>
      <c r="C10" s="11"/>
      <c r="D10" s="11"/>
      <c r="E10" s="11"/>
      <c r="F10" s="12">
        <v>1</v>
      </c>
      <c r="G10" s="39"/>
      <c r="H10" s="12">
        <v>1</v>
      </c>
      <c r="I10" s="39"/>
      <c r="J10" s="12">
        <v>1</v>
      </c>
      <c r="K10" s="39"/>
      <c r="L10" s="11"/>
      <c r="M10" s="11"/>
      <c r="N10" s="11"/>
      <c r="O10" s="11"/>
      <c r="P10" s="12"/>
      <c r="Q10" s="39"/>
      <c r="R10" s="39">
        <v>1</v>
      </c>
      <c r="S10" s="39"/>
      <c r="T10" s="39"/>
      <c r="U10" s="39"/>
      <c r="V10" s="11"/>
      <c r="W10" s="11"/>
      <c r="X10" s="11"/>
      <c r="Y10" s="11"/>
      <c r="Z10" s="12">
        <v>1</v>
      </c>
      <c r="AA10" s="39"/>
      <c r="AB10" s="12">
        <v>1</v>
      </c>
      <c r="AC10" s="39"/>
      <c r="AD10" s="12">
        <v>1</v>
      </c>
      <c r="AE10" s="39"/>
      <c r="AF10" s="11"/>
      <c r="AG10" s="11"/>
      <c r="AH10" s="11"/>
      <c r="AI10" s="11"/>
      <c r="AJ10" s="12"/>
      <c r="AK10" s="39"/>
      <c r="AL10" s="39">
        <v>1</v>
      </c>
      <c r="AM10" s="39"/>
      <c r="AN10" s="39"/>
      <c r="AO10" s="39"/>
    </row>
    <row r="11" spans="1:41" ht="65.25">
      <c r="A11" s="3" t="s">
        <v>470</v>
      </c>
      <c r="B11" s="11"/>
      <c r="C11" s="11"/>
      <c r="D11" s="11"/>
      <c r="E11" s="11"/>
      <c r="F11" s="12">
        <v>1</v>
      </c>
      <c r="G11" s="39"/>
      <c r="H11" s="12">
        <v>1</v>
      </c>
      <c r="I11" s="39"/>
      <c r="J11" s="12">
        <v>1</v>
      </c>
      <c r="K11" s="39"/>
      <c r="L11" s="11"/>
      <c r="M11" s="11"/>
      <c r="N11" s="11"/>
      <c r="O11" s="11"/>
      <c r="P11" s="12"/>
      <c r="Q11" s="39"/>
      <c r="R11" s="39">
        <v>1</v>
      </c>
      <c r="S11" s="39"/>
      <c r="T11" s="39"/>
      <c r="U11" s="39"/>
      <c r="V11" s="11"/>
      <c r="W11" s="11"/>
      <c r="X11" s="11"/>
      <c r="Y11" s="11"/>
      <c r="Z11" s="12">
        <v>1</v>
      </c>
      <c r="AA11" s="39"/>
      <c r="AB11" s="12">
        <v>1</v>
      </c>
      <c r="AC11" s="39"/>
      <c r="AD11" s="12">
        <v>1</v>
      </c>
      <c r="AE11" s="39"/>
      <c r="AF11" s="11"/>
      <c r="AG11" s="11"/>
      <c r="AH11" s="11"/>
      <c r="AI11" s="11"/>
      <c r="AJ11" s="12"/>
      <c r="AK11" s="39"/>
      <c r="AL11" s="39">
        <v>1</v>
      </c>
      <c r="AM11" s="39"/>
      <c r="AN11" s="39"/>
      <c r="AO11" s="39"/>
    </row>
    <row r="12" spans="1:41">
      <c r="A12" s="3" t="s">
        <v>471</v>
      </c>
      <c r="B12" s="11"/>
      <c r="C12" s="11"/>
      <c r="D12" s="11"/>
      <c r="E12" s="11"/>
      <c r="F12" s="12">
        <v>1</v>
      </c>
      <c r="G12" s="39"/>
      <c r="H12" s="12">
        <v>1</v>
      </c>
      <c r="I12" s="39"/>
      <c r="J12" s="12">
        <v>1</v>
      </c>
      <c r="K12" s="39"/>
      <c r="L12" s="11"/>
      <c r="M12" s="11"/>
      <c r="N12" s="11"/>
      <c r="O12" s="11"/>
      <c r="P12" s="12"/>
      <c r="Q12" s="39"/>
      <c r="R12" s="39">
        <v>1</v>
      </c>
      <c r="S12" s="39"/>
      <c r="T12" s="39"/>
      <c r="U12" s="39"/>
      <c r="V12" s="11"/>
      <c r="W12" s="11"/>
      <c r="X12" s="11"/>
      <c r="Y12" s="11"/>
      <c r="Z12" s="12">
        <v>1</v>
      </c>
      <c r="AA12" s="39"/>
      <c r="AB12" s="12">
        <v>0</v>
      </c>
      <c r="AC12" s="39"/>
      <c r="AD12" s="12">
        <v>1</v>
      </c>
      <c r="AE12" s="39"/>
      <c r="AF12" s="11"/>
      <c r="AG12" s="11"/>
      <c r="AH12" s="11"/>
      <c r="AI12" s="11"/>
      <c r="AJ12" s="12"/>
      <c r="AK12" s="39"/>
      <c r="AL12" s="39">
        <v>1</v>
      </c>
      <c r="AM12" s="39"/>
      <c r="AN12" s="39"/>
      <c r="AO12" s="39"/>
    </row>
    <row r="13" spans="1:41" ht="65.25">
      <c r="A13" s="3" t="s">
        <v>472</v>
      </c>
      <c r="B13" s="11"/>
      <c r="C13" s="11"/>
      <c r="D13" s="11"/>
      <c r="E13" s="11"/>
      <c r="F13" s="12">
        <v>1</v>
      </c>
      <c r="G13" s="39"/>
      <c r="H13" s="12">
        <v>1</v>
      </c>
      <c r="I13" s="39"/>
      <c r="J13" s="12">
        <v>1</v>
      </c>
      <c r="K13" s="39"/>
      <c r="L13" s="11"/>
      <c r="M13" s="11"/>
      <c r="N13" s="11"/>
      <c r="O13" s="11"/>
      <c r="P13" s="12"/>
      <c r="Q13" s="39"/>
      <c r="R13" s="39">
        <v>1</v>
      </c>
      <c r="S13" s="39"/>
      <c r="T13" s="39"/>
      <c r="U13" s="39"/>
      <c r="V13" s="11"/>
      <c r="W13" s="11"/>
      <c r="X13" s="11"/>
      <c r="Y13" s="11"/>
      <c r="Z13" s="12">
        <v>1</v>
      </c>
      <c r="AA13" s="39"/>
      <c r="AB13" s="12">
        <v>0</v>
      </c>
      <c r="AC13" s="39"/>
      <c r="AD13" s="12">
        <v>1</v>
      </c>
      <c r="AE13" s="39"/>
      <c r="AF13" s="11"/>
      <c r="AG13" s="11"/>
      <c r="AH13" s="11"/>
      <c r="AI13" s="11"/>
      <c r="AJ13" s="12"/>
      <c r="AK13" s="39"/>
      <c r="AL13" s="39">
        <v>0</v>
      </c>
      <c r="AM13" s="39"/>
      <c r="AN13" s="39"/>
      <c r="AO13" s="39"/>
    </row>
    <row r="14" spans="1:41" ht="65.25">
      <c r="A14" s="3" t="s">
        <v>473</v>
      </c>
      <c r="B14" s="11"/>
      <c r="C14" s="11"/>
      <c r="D14" s="11"/>
      <c r="E14" s="11"/>
      <c r="F14" s="12">
        <v>1</v>
      </c>
      <c r="G14" s="39"/>
      <c r="H14" s="12"/>
      <c r="I14" s="39"/>
      <c r="J14" s="12">
        <v>1</v>
      </c>
      <c r="K14" s="39"/>
      <c r="L14" s="11"/>
      <c r="M14" s="11"/>
      <c r="N14" s="11"/>
      <c r="O14" s="11"/>
      <c r="P14" s="12"/>
      <c r="Q14" s="39"/>
      <c r="R14" s="39">
        <v>0</v>
      </c>
      <c r="S14" s="39"/>
      <c r="T14" s="39"/>
      <c r="U14" s="39"/>
      <c r="V14" s="11"/>
      <c r="W14" s="11"/>
      <c r="X14" s="11"/>
      <c r="Y14" s="11"/>
      <c r="Z14" s="12">
        <v>1</v>
      </c>
      <c r="AA14" s="39"/>
      <c r="AB14" s="12">
        <v>0</v>
      </c>
      <c r="AC14" s="39"/>
      <c r="AD14" s="12">
        <v>1</v>
      </c>
      <c r="AE14" s="39"/>
      <c r="AF14" s="11"/>
      <c r="AG14" s="11"/>
      <c r="AH14" s="11"/>
      <c r="AI14" s="11"/>
      <c r="AJ14" s="12"/>
      <c r="AK14" s="39"/>
      <c r="AL14" s="39">
        <v>0</v>
      </c>
      <c r="AM14" s="39"/>
      <c r="AN14" s="39"/>
      <c r="AO14" s="39"/>
    </row>
    <row r="15" spans="1:41" ht="65.25">
      <c r="A15" s="3" t="s">
        <v>474</v>
      </c>
      <c r="B15" s="11"/>
      <c r="C15" s="11"/>
      <c r="D15" s="11"/>
      <c r="E15" s="11"/>
      <c r="F15" s="12">
        <v>1</v>
      </c>
      <c r="G15" s="39"/>
      <c r="H15" s="12"/>
      <c r="I15" s="39"/>
      <c r="J15" s="12">
        <v>1</v>
      </c>
      <c r="K15" s="39"/>
      <c r="L15" s="11"/>
      <c r="M15" s="11"/>
      <c r="N15" s="11"/>
      <c r="O15" s="11"/>
      <c r="P15" s="12"/>
      <c r="Q15" s="39"/>
      <c r="R15" s="39">
        <v>0</v>
      </c>
      <c r="S15" s="39"/>
      <c r="T15" s="39"/>
      <c r="U15" s="39"/>
      <c r="V15" s="11"/>
      <c r="W15" s="11"/>
      <c r="X15" s="11"/>
      <c r="Y15" s="11"/>
      <c r="Z15" s="12">
        <v>1</v>
      </c>
      <c r="AA15" s="39"/>
      <c r="AB15" s="12">
        <v>0</v>
      </c>
      <c r="AC15" s="39"/>
      <c r="AD15" s="12">
        <v>1</v>
      </c>
      <c r="AE15" s="39"/>
      <c r="AF15" s="11"/>
      <c r="AG15" s="11"/>
      <c r="AH15" s="11"/>
      <c r="AI15" s="11"/>
      <c r="AJ15" s="12"/>
      <c r="AK15" s="39"/>
      <c r="AL15" s="39">
        <v>0</v>
      </c>
      <c r="AM15" s="39"/>
      <c r="AN15" s="39"/>
      <c r="AO15" s="39"/>
    </row>
    <row r="16" spans="1:41">
      <c r="A16" s="15" t="s">
        <v>386</v>
      </c>
      <c r="B16" s="23" t="s">
        <v>12</v>
      </c>
      <c r="C16" s="22">
        <v>5</v>
      </c>
      <c r="D16" s="22">
        <v>5</v>
      </c>
      <c r="E16" s="22">
        <v>5</v>
      </c>
      <c r="F16" s="23">
        <f>SUM(F17:F23)</f>
        <v>7</v>
      </c>
      <c r="G16" s="38">
        <f>IF(F16&lt;1,0,IF(F16&lt;2,1,IF(F16&lt;3,2,IF(F16&lt;5,3,IF(F16&lt;7,4,IF(F16=7,5))))))</f>
        <v>5</v>
      </c>
      <c r="H16" s="23">
        <f>SUM(H17:H23)</f>
        <v>3</v>
      </c>
      <c r="I16" s="38">
        <f>IF(H16&lt;1,0,IF(H16&lt;2,1,IF(H16&lt;3,2,IF(H16&lt;5,3,IF(H16&lt;7,4,IF(H16=7,5))))))</f>
        <v>3</v>
      </c>
      <c r="J16" s="23">
        <f>SUM(J17:J23)</f>
        <v>7</v>
      </c>
      <c r="K16" s="38">
        <f>IF(J16&lt;1,0,IF(J16&lt;2,1,IF(J16&lt;3,2,IF(J16&lt;5,3,IF(J16&lt;7,4,IF(J16=7,5))))))</f>
        <v>5</v>
      </c>
      <c r="L16" s="22">
        <v>4</v>
      </c>
      <c r="M16" s="22">
        <v>4</v>
      </c>
      <c r="N16" s="22"/>
      <c r="O16" s="22">
        <v>4</v>
      </c>
      <c r="P16" s="23">
        <v>5</v>
      </c>
      <c r="Q16" s="38">
        <f>IF(P16&lt;1,0,IF(P16&lt;2,1,IF(P16&lt;3,2,IF(P16&lt;5,3,IF(P16&lt;7,4,IF(P16=7,5))))))</f>
        <v>4</v>
      </c>
      <c r="R16" s="23">
        <f>SUM(R17:R23)</f>
        <v>3</v>
      </c>
      <c r="S16" s="38">
        <f>IF(R16&lt;1,0,IF(R16&lt;2,1,IF(R16&lt;3,2,IF(R16&lt;5,3,IF(R16&lt;7,4,IF(R16=7,5))))))</f>
        <v>3</v>
      </c>
      <c r="T16" s="23">
        <v>7</v>
      </c>
      <c r="U16" s="38">
        <f>IF(T16&lt;1,0,IF(T16&lt;2,1,IF(T16&lt;3,2,IF(T16&lt;5,3,IF(T16&lt;7,4,IF(T16=7,5))))))</f>
        <v>5</v>
      </c>
      <c r="V16" s="23">
        <v>5</v>
      </c>
      <c r="W16" s="22">
        <v>5</v>
      </c>
      <c r="X16" s="22"/>
      <c r="Y16" s="22">
        <v>5</v>
      </c>
      <c r="Z16" s="23">
        <f>SUM(Z17:Z23)</f>
        <v>7</v>
      </c>
      <c r="AA16" s="38">
        <f>IF(Z16&lt;1,0,IF(Z16&lt;2,1,IF(Z16&lt;3,2,IF(Z16&lt;5,3,IF(Z16&lt;7,4,IF(Z16=7,5))))))</f>
        <v>5</v>
      </c>
      <c r="AB16" s="23">
        <f>SUM(AB17:AB23)</f>
        <v>1</v>
      </c>
      <c r="AC16" s="38">
        <f>IF(AB16&lt;1,0,IF(AB16&lt;2,1,IF(AB16&lt;3,2,IF(AB16&lt;5,3,IF(AB16&lt;7,4,IF(AB16=7,5))))))</f>
        <v>1</v>
      </c>
      <c r="AD16" s="23">
        <f>SUM(AD17:AD23)</f>
        <v>7</v>
      </c>
      <c r="AE16" s="38">
        <f>IF(AD16&lt;1,0,IF(AD16&lt;2,1,IF(AD16&lt;3,2,IF(AD16&lt;5,3,IF(AD16&lt;7,4,IF(AD16=7,5))))))</f>
        <v>5</v>
      </c>
      <c r="AF16" s="22" t="s">
        <v>394</v>
      </c>
      <c r="AG16" s="22" t="s">
        <v>394</v>
      </c>
      <c r="AH16" s="22" t="s">
        <v>394</v>
      </c>
      <c r="AI16" s="22">
        <v>3</v>
      </c>
      <c r="AJ16" s="23">
        <v>7</v>
      </c>
      <c r="AK16" s="38">
        <f>IF(AJ16&lt;1,0,IF(AJ16&lt;2,1,IF(AJ16&lt;3,2,IF(AJ16&lt;5,3,IF(AJ16&lt;7,4,IF(AJ16=7,5))))))</f>
        <v>5</v>
      </c>
      <c r="AL16" s="23">
        <f>SUM(AL17:AL23)</f>
        <v>2</v>
      </c>
      <c r="AM16" s="38">
        <f>IF(AL16&lt;1,0,IF(AL16&lt;2,1,IF(AL16&lt;3,2,IF(AL16&lt;5,3,IF(AL16&lt;7,4,IF(AL16=7,5))))))</f>
        <v>2</v>
      </c>
      <c r="AN16" s="23">
        <v>7</v>
      </c>
      <c r="AO16" s="38">
        <f>IF(AN16&lt;1,0,IF(AN16&lt;2,1,IF(AN16&lt;3,2,IF(AN16&lt;5,3,IF(AN16&lt;7,4,IF(AN16=7,5))))))</f>
        <v>5</v>
      </c>
    </row>
    <row r="17" spans="1:41" ht="43.5">
      <c r="A17" s="13" t="s">
        <v>403</v>
      </c>
      <c r="B17" s="12"/>
      <c r="C17" s="11"/>
      <c r="D17" s="11"/>
      <c r="E17" s="11"/>
      <c r="F17" s="12">
        <v>1</v>
      </c>
      <c r="G17" s="39"/>
      <c r="H17" s="12"/>
      <c r="I17" s="39"/>
      <c r="J17" s="12">
        <v>1</v>
      </c>
      <c r="K17" s="39"/>
      <c r="L17" s="12"/>
      <c r="M17" s="11"/>
      <c r="N17" s="11"/>
      <c r="O17" s="11"/>
      <c r="P17" s="12"/>
      <c r="Q17" s="39"/>
      <c r="R17" s="39">
        <v>1</v>
      </c>
      <c r="S17" s="39"/>
      <c r="T17" s="39"/>
      <c r="U17" s="39"/>
      <c r="V17" s="12"/>
      <c r="W17" s="11"/>
      <c r="X17" s="11"/>
      <c r="Y17" s="11"/>
      <c r="Z17" s="12">
        <v>1</v>
      </c>
      <c r="AA17" s="39"/>
      <c r="AB17" s="12">
        <v>1</v>
      </c>
      <c r="AC17" s="39"/>
      <c r="AD17" s="12">
        <v>1</v>
      </c>
      <c r="AE17" s="39"/>
      <c r="AF17" s="12"/>
      <c r="AG17" s="11"/>
      <c r="AH17" s="11"/>
      <c r="AI17" s="11"/>
      <c r="AJ17" s="12"/>
      <c r="AK17" s="39"/>
      <c r="AL17" s="39">
        <v>1</v>
      </c>
      <c r="AM17" s="39"/>
      <c r="AN17" s="39"/>
      <c r="AO17" s="39"/>
    </row>
    <row r="18" spans="1:41">
      <c r="A18" s="13" t="s">
        <v>404</v>
      </c>
      <c r="B18" s="12"/>
      <c r="C18" s="11"/>
      <c r="D18" s="11"/>
      <c r="E18" s="11"/>
      <c r="F18" s="12">
        <v>1</v>
      </c>
      <c r="G18" s="39"/>
      <c r="H18" s="12">
        <v>1</v>
      </c>
      <c r="I18" s="39"/>
      <c r="J18" s="12">
        <v>1</v>
      </c>
      <c r="K18" s="39"/>
      <c r="L18" s="12"/>
      <c r="M18" s="11"/>
      <c r="N18" s="11"/>
      <c r="O18" s="11"/>
      <c r="P18" s="12"/>
      <c r="Q18" s="39"/>
      <c r="R18" s="39">
        <v>1</v>
      </c>
      <c r="S18" s="39"/>
      <c r="T18" s="39"/>
      <c r="U18" s="39"/>
      <c r="V18" s="12"/>
      <c r="W18" s="11"/>
      <c r="X18" s="11"/>
      <c r="Y18" s="11"/>
      <c r="Z18" s="12">
        <v>1</v>
      </c>
      <c r="AA18" s="39"/>
      <c r="AB18" s="12">
        <v>0</v>
      </c>
      <c r="AC18" s="39"/>
      <c r="AD18" s="12">
        <v>1</v>
      </c>
      <c r="AE18" s="39"/>
      <c r="AF18" s="12"/>
      <c r="AG18" s="11"/>
      <c r="AH18" s="11"/>
      <c r="AI18" s="11"/>
      <c r="AJ18" s="12"/>
      <c r="AK18" s="39"/>
      <c r="AL18" s="39">
        <v>0</v>
      </c>
      <c r="AM18" s="39"/>
      <c r="AN18" s="39"/>
      <c r="AO18" s="39"/>
    </row>
    <row r="19" spans="1:41" ht="43.5">
      <c r="A19" s="13" t="s">
        <v>405</v>
      </c>
      <c r="B19" s="12"/>
      <c r="C19" s="11"/>
      <c r="D19" s="11"/>
      <c r="E19" s="11"/>
      <c r="F19" s="12">
        <v>1</v>
      </c>
      <c r="G19" s="39"/>
      <c r="H19" s="12">
        <v>1</v>
      </c>
      <c r="I19" s="39"/>
      <c r="J19" s="12">
        <v>1</v>
      </c>
      <c r="K19" s="39"/>
      <c r="L19" s="12"/>
      <c r="M19" s="11"/>
      <c r="N19" s="11"/>
      <c r="O19" s="11"/>
      <c r="P19" s="12"/>
      <c r="Q19" s="39"/>
      <c r="R19" s="39">
        <v>1</v>
      </c>
      <c r="S19" s="39"/>
      <c r="T19" s="39"/>
      <c r="U19" s="39"/>
      <c r="V19" s="12"/>
      <c r="W19" s="11"/>
      <c r="X19" s="11"/>
      <c r="Y19" s="11"/>
      <c r="Z19" s="12">
        <v>1</v>
      </c>
      <c r="AA19" s="39"/>
      <c r="AB19" s="12">
        <v>0</v>
      </c>
      <c r="AC19" s="39"/>
      <c r="AD19" s="12">
        <v>1</v>
      </c>
      <c r="AE19" s="39"/>
      <c r="AF19" s="12"/>
      <c r="AG19" s="11"/>
      <c r="AH19" s="11"/>
      <c r="AI19" s="11"/>
      <c r="AJ19" s="12"/>
      <c r="AK19" s="39"/>
      <c r="AL19" s="39">
        <v>0</v>
      </c>
      <c r="AM19" s="39"/>
      <c r="AN19" s="39"/>
      <c r="AO19" s="39"/>
    </row>
    <row r="20" spans="1:41" ht="43.5">
      <c r="A20" s="13" t="s">
        <v>406</v>
      </c>
      <c r="B20" s="12"/>
      <c r="C20" s="11"/>
      <c r="D20" s="11"/>
      <c r="E20" s="11"/>
      <c r="F20" s="12">
        <v>1</v>
      </c>
      <c r="G20" s="39"/>
      <c r="H20" s="12">
        <v>1</v>
      </c>
      <c r="I20" s="39"/>
      <c r="J20" s="12">
        <v>1</v>
      </c>
      <c r="K20" s="39"/>
      <c r="L20" s="12"/>
      <c r="M20" s="11"/>
      <c r="N20" s="11"/>
      <c r="O20" s="11"/>
      <c r="P20" s="12"/>
      <c r="Q20" s="39"/>
      <c r="R20" s="39"/>
      <c r="S20" s="39"/>
      <c r="T20" s="39"/>
      <c r="U20" s="39"/>
      <c r="V20" s="12"/>
      <c r="W20" s="11"/>
      <c r="X20" s="11"/>
      <c r="Y20" s="11"/>
      <c r="Z20" s="12">
        <v>1</v>
      </c>
      <c r="AA20" s="39"/>
      <c r="AB20" s="12">
        <v>0</v>
      </c>
      <c r="AC20" s="39"/>
      <c r="AD20" s="12">
        <v>1</v>
      </c>
      <c r="AE20" s="39"/>
      <c r="AF20" s="12"/>
      <c r="AG20" s="11"/>
      <c r="AH20" s="11"/>
      <c r="AI20" s="11"/>
      <c r="AJ20" s="12"/>
      <c r="AK20" s="39"/>
      <c r="AL20" s="39">
        <v>0</v>
      </c>
      <c r="AM20" s="39"/>
      <c r="AN20" s="39"/>
      <c r="AO20" s="39"/>
    </row>
    <row r="21" spans="1:41" ht="43.5">
      <c r="A21" s="13" t="s">
        <v>407</v>
      </c>
      <c r="B21" s="12"/>
      <c r="C21" s="11"/>
      <c r="D21" s="11"/>
      <c r="E21" s="11"/>
      <c r="F21" s="12">
        <v>1</v>
      </c>
      <c r="G21" s="39"/>
      <c r="H21" s="12"/>
      <c r="I21" s="39"/>
      <c r="J21" s="12">
        <v>1</v>
      </c>
      <c r="K21" s="39"/>
      <c r="L21" s="12"/>
      <c r="M21" s="11"/>
      <c r="N21" s="11"/>
      <c r="O21" s="11"/>
      <c r="P21" s="12"/>
      <c r="Q21" s="39"/>
      <c r="R21" s="39"/>
      <c r="S21" s="39"/>
      <c r="T21" s="39"/>
      <c r="U21" s="39"/>
      <c r="V21" s="12"/>
      <c r="W21" s="11"/>
      <c r="X21" s="11"/>
      <c r="Y21" s="11"/>
      <c r="Z21" s="12">
        <v>1</v>
      </c>
      <c r="AA21" s="39"/>
      <c r="AB21" s="12">
        <v>0</v>
      </c>
      <c r="AC21" s="39"/>
      <c r="AD21" s="12">
        <v>1</v>
      </c>
      <c r="AE21" s="39"/>
      <c r="AF21" s="12"/>
      <c r="AG21" s="11"/>
      <c r="AH21" s="11"/>
      <c r="AI21" s="11"/>
      <c r="AJ21" s="12"/>
      <c r="AK21" s="39"/>
      <c r="AL21" s="39">
        <v>1</v>
      </c>
      <c r="AM21" s="39"/>
      <c r="AN21" s="39"/>
      <c r="AO21" s="39"/>
    </row>
    <row r="22" spans="1:41" ht="43.5">
      <c r="A22" s="13" t="s">
        <v>408</v>
      </c>
      <c r="B22" s="12"/>
      <c r="C22" s="11"/>
      <c r="D22" s="11"/>
      <c r="E22" s="11"/>
      <c r="F22" s="12">
        <v>1</v>
      </c>
      <c r="G22" s="39"/>
      <c r="H22" s="12"/>
      <c r="I22" s="39"/>
      <c r="J22" s="12">
        <v>1</v>
      </c>
      <c r="K22" s="39"/>
      <c r="L22" s="12"/>
      <c r="M22" s="11"/>
      <c r="N22" s="11"/>
      <c r="O22" s="11"/>
      <c r="P22" s="12"/>
      <c r="Q22" s="39"/>
      <c r="R22" s="39"/>
      <c r="S22" s="39"/>
      <c r="T22" s="39"/>
      <c r="U22" s="39"/>
      <c r="V22" s="12"/>
      <c r="W22" s="11"/>
      <c r="X22" s="11"/>
      <c r="Y22" s="11"/>
      <c r="Z22" s="12">
        <v>1</v>
      </c>
      <c r="AA22" s="39"/>
      <c r="AB22" s="12">
        <v>0</v>
      </c>
      <c r="AC22" s="39"/>
      <c r="AD22" s="12">
        <v>1</v>
      </c>
      <c r="AE22" s="39"/>
      <c r="AF22" s="12"/>
      <c r="AG22" s="11"/>
      <c r="AH22" s="11"/>
      <c r="AI22" s="11"/>
      <c r="AJ22" s="12"/>
      <c r="AK22" s="39"/>
      <c r="AL22" s="39">
        <v>0</v>
      </c>
      <c r="AM22" s="39"/>
      <c r="AN22" s="39"/>
      <c r="AO22" s="39"/>
    </row>
    <row r="23" spans="1:41" ht="43.5">
      <c r="A23" s="13" t="s">
        <v>218</v>
      </c>
      <c r="B23" s="12"/>
      <c r="C23" s="11"/>
      <c r="D23" s="11"/>
      <c r="E23" s="11"/>
      <c r="F23" s="12">
        <v>1</v>
      </c>
      <c r="G23" s="39"/>
      <c r="H23" s="12"/>
      <c r="I23" s="39"/>
      <c r="J23" s="12">
        <v>1</v>
      </c>
      <c r="K23" s="39"/>
      <c r="L23" s="12"/>
      <c r="M23" s="11"/>
      <c r="N23" s="11"/>
      <c r="O23" s="11"/>
      <c r="P23" s="12"/>
      <c r="Q23" s="39"/>
      <c r="R23" s="39"/>
      <c r="S23" s="39"/>
      <c r="T23" s="39"/>
      <c r="U23" s="39"/>
      <c r="V23" s="12"/>
      <c r="W23" s="11"/>
      <c r="X23" s="11"/>
      <c r="Y23" s="11"/>
      <c r="Z23" s="12">
        <v>1</v>
      </c>
      <c r="AA23" s="39"/>
      <c r="AB23" s="12">
        <v>0</v>
      </c>
      <c r="AC23" s="39"/>
      <c r="AD23" s="12">
        <v>1</v>
      </c>
      <c r="AE23" s="39"/>
      <c r="AF23" s="12"/>
      <c r="AG23" s="11"/>
      <c r="AH23" s="11"/>
      <c r="AI23" s="11"/>
      <c r="AJ23" s="12"/>
      <c r="AK23" s="39"/>
      <c r="AL23" s="39">
        <v>0</v>
      </c>
      <c r="AM23" s="39"/>
      <c r="AN23" s="39"/>
      <c r="AO23" s="39"/>
    </row>
    <row r="24" spans="1:41">
      <c r="A24" s="15" t="s">
        <v>475</v>
      </c>
      <c r="B24" s="22">
        <v>5</v>
      </c>
      <c r="C24" s="22">
        <v>4</v>
      </c>
      <c r="D24" s="22">
        <v>3</v>
      </c>
      <c r="E24" s="22">
        <v>4</v>
      </c>
      <c r="F24" s="23">
        <f>SUM(F25:F31)</f>
        <v>7</v>
      </c>
      <c r="G24" s="41">
        <f>IF(F24&lt;1,0,IF(F24&lt;2,1,IF(F24&lt;4,2,IF(F24&lt;6,3,IF(F24=6,4,IF(F24=7,5,))))))</f>
        <v>5</v>
      </c>
      <c r="H24" s="23">
        <f>SUM(H25:H31)</f>
        <v>5</v>
      </c>
      <c r="I24" s="41">
        <f>IF(H24&lt;1,0,IF(H24&lt;2,1,IF(H24&lt;4,2,IF(H24&lt;6,3,IF(H24=6,4,IF(H24=7,5,))))))</f>
        <v>3</v>
      </c>
      <c r="J24" s="23">
        <f>SUM(J25:J31)</f>
        <v>7</v>
      </c>
      <c r="K24" s="41">
        <f>IF(J24&lt;1,0,IF(J24&lt;2,1,IF(J24&lt;4,2,IF(J24&lt;6,3,IF(J24=6,4,IF(J24=7,5,))))))</f>
        <v>5</v>
      </c>
      <c r="L24" s="22">
        <v>5</v>
      </c>
      <c r="M24" s="22">
        <v>5</v>
      </c>
      <c r="N24" s="22"/>
      <c r="O24" s="22">
        <v>5</v>
      </c>
      <c r="P24" s="23">
        <v>7</v>
      </c>
      <c r="Q24" s="41">
        <f>IF(P24&lt;1,0,IF(P24&lt;2,1,IF(P24&lt;4,2,IF(P24&lt;6,3,IF(P24=6,4,IF(P24=7,5,))))))</f>
        <v>5</v>
      </c>
      <c r="R24" s="23">
        <f>SUM(R25:R31)</f>
        <v>7</v>
      </c>
      <c r="S24" s="41">
        <f>IF(R24&lt;1,0,IF(R24&lt;2,1,IF(R24&lt;4,2,IF(R24&lt;6,3,IF(R24=6,4,IF(R24=7,5,))))))</f>
        <v>5</v>
      </c>
      <c r="T24" s="23">
        <v>7</v>
      </c>
      <c r="U24" s="41">
        <f>IF(T24&lt;1,0,IF(T24&lt;2,1,IF(T24&lt;4,2,IF(T24&lt;6,3,IF(T24=6,4,IF(T24=7,5,))))))</f>
        <v>5</v>
      </c>
      <c r="V24" s="22">
        <v>4</v>
      </c>
      <c r="W24" s="22">
        <v>5</v>
      </c>
      <c r="X24" s="22"/>
      <c r="Y24" s="22">
        <v>5</v>
      </c>
      <c r="Z24" s="23">
        <f>SUM(Z25:Z31)</f>
        <v>7</v>
      </c>
      <c r="AA24" s="41">
        <f>IF(Z24&lt;1,0,IF(Z24&lt;2,1,IF(Z24&lt;4,2,IF(Z24&lt;6,3,IF(Z24=6,4,IF(Z24=7,5,))))))</f>
        <v>5</v>
      </c>
      <c r="AB24" s="23">
        <f>SUM(AB25:AB31)</f>
        <v>4</v>
      </c>
      <c r="AC24" s="41">
        <f>IF(AB24&lt;1,0,IF(AB24&lt;2,1,IF(AB24&lt;4,2,IF(AB24&lt;6,3,IF(AB24=6,4,IF(AB24=7,5,))))))</f>
        <v>3</v>
      </c>
      <c r="AD24" s="23">
        <f>SUM(AD25:AD31)</f>
        <v>7</v>
      </c>
      <c r="AE24" s="41">
        <f>IF(AD24&lt;1,0,IF(AD24&lt;2,1,IF(AD24&lt;4,2,IF(AD24&lt;6,3,IF(AD24=6,4,IF(AD24=7,5,))))))</f>
        <v>5</v>
      </c>
      <c r="AF24" s="22" t="s">
        <v>394</v>
      </c>
      <c r="AG24" s="22" t="s">
        <v>394</v>
      </c>
      <c r="AH24" s="22" t="s">
        <v>394</v>
      </c>
      <c r="AI24" s="22">
        <v>1</v>
      </c>
      <c r="AJ24" s="23">
        <v>6</v>
      </c>
      <c r="AK24" s="41">
        <f>IF(AJ24&lt;1,0,IF(AJ24&lt;2,1,IF(AJ24&lt;4,2,IF(AJ24&lt;6,3,IF(AJ24=6,4,IF(AJ24=7,5,))))))</f>
        <v>4</v>
      </c>
      <c r="AL24" s="23">
        <f>SUM(AL25:AL31)</f>
        <v>2</v>
      </c>
      <c r="AM24" s="41">
        <f>IF(AL24&lt;1,0,IF(AL24&lt;2,1,IF(AL24&lt;4,2,IF(AL24&lt;6,3,IF(AL24=6,4,IF(AL24=7,5,))))))</f>
        <v>2</v>
      </c>
      <c r="AN24" s="23">
        <v>6</v>
      </c>
      <c r="AO24" s="41">
        <f>IF(AN24&lt;1,0,IF(AN24&lt;2,1,IF(AN24&lt;4,2,IF(AN24&lt;6,3,IF(AN24=6,4,IF(AN24=7,5,))))))</f>
        <v>4</v>
      </c>
    </row>
    <row r="25" spans="1:41" ht="65.25">
      <c r="A25" s="13" t="s">
        <v>476</v>
      </c>
      <c r="B25" s="11"/>
      <c r="C25" s="11"/>
      <c r="D25" s="11"/>
      <c r="E25" s="11"/>
      <c r="F25" s="12">
        <v>1</v>
      </c>
      <c r="G25" s="42"/>
      <c r="H25" s="12"/>
      <c r="I25" s="42"/>
      <c r="J25" s="12">
        <v>1</v>
      </c>
      <c r="K25" s="42"/>
      <c r="L25" s="11"/>
      <c r="M25" s="11"/>
      <c r="N25" s="11"/>
      <c r="O25" s="11"/>
      <c r="P25" s="12"/>
      <c r="Q25" s="42"/>
      <c r="R25" s="42">
        <v>1</v>
      </c>
      <c r="S25" s="42"/>
      <c r="T25" s="42"/>
      <c r="U25" s="42"/>
      <c r="V25" s="11"/>
      <c r="W25" s="11"/>
      <c r="X25" s="11"/>
      <c r="Y25" s="11"/>
      <c r="Z25" s="12">
        <v>1</v>
      </c>
      <c r="AA25" s="42"/>
      <c r="AB25" s="12">
        <v>1</v>
      </c>
      <c r="AC25" s="42"/>
      <c r="AD25" s="12">
        <v>1</v>
      </c>
      <c r="AE25" s="42"/>
      <c r="AF25" s="11"/>
      <c r="AG25" s="11"/>
      <c r="AH25" s="11"/>
      <c r="AI25" s="11"/>
      <c r="AJ25" s="12"/>
      <c r="AK25" s="42"/>
      <c r="AL25" s="42">
        <v>0</v>
      </c>
      <c r="AM25" s="42"/>
      <c r="AN25" s="42"/>
      <c r="AO25" s="42"/>
    </row>
    <row r="26" spans="1:41" ht="87">
      <c r="A26" s="13" t="s">
        <v>409</v>
      </c>
      <c r="B26" s="11"/>
      <c r="C26" s="11"/>
      <c r="D26" s="11"/>
      <c r="E26" s="11"/>
      <c r="F26" s="12">
        <v>1</v>
      </c>
      <c r="G26" s="42"/>
      <c r="H26" s="12">
        <v>1</v>
      </c>
      <c r="I26" s="42"/>
      <c r="J26" s="12">
        <v>1</v>
      </c>
      <c r="K26" s="42"/>
      <c r="L26" s="11"/>
      <c r="M26" s="11"/>
      <c r="N26" s="11"/>
      <c r="O26" s="11"/>
      <c r="P26" s="12"/>
      <c r="Q26" s="42"/>
      <c r="R26" s="42">
        <v>1</v>
      </c>
      <c r="S26" s="42"/>
      <c r="T26" s="42"/>
      <c r="U26" s="42"/>
      <c r="V26" s="11"/>
      <c r="W26" s="11"/>
      <c r="X26" s="11"/>
      <c r="Y26" s="11"/>
      <c r="Z26" s="12">
        <v>1</v>
      </c>
      <c r="AA26" s="42"/>
      <c r="AB26" s="12">
        <v>1</v>
      </c>
      <c r="AC26" s="42"/>
      <c r="AD26" s="12">
        <v>1</v>
      </c>
      <c r="AE26" s="42"/>
      <c r="AF26" s="11"/>
      <c r="AG26" s="11"/>
      <c r="AH26" s="11"/>
      <c r="AI26" s="11"/>
      <c r="AJ26" s="12"/>
      <c r="AK26" s="42"/>
      <c r="AL26" s="42">
        <v>1</v>
      </c>
      <c r="AM26" s="42"/>
      <c r="AN26" s="42"/>
      <c r="AO26" s="42"/>
    </row>
    <row r="27" spans="1:41" ht="65.25">
      <c r="A27" s="13" t="s">
        <v>410</v>
      </c>
      <c r="B27" s="11"/>
      <c r="C27" s="11"/>
      <c r="D27" s="11"/>
      <c r="E27" s="11"/>
      <c r="F27" s="12">
        <v>1</v>
      </c>
      <c r="G27" s="42"/>
      <c r="H27" s="12">
        <v>1</v>
      </c>
      <c r="I27" s="42"/>
      <c r="J27" s="12">
        <v>1</v>
      </c>
      <c r="K27" s="42"/>
      <c r="L27" s="11"/>
      <c r="M27" s="11"/>
      <c r="N27" s="11"/>
      <c r="O27" s="11"/>
      <c r="P27" s="12"/>
      <c r="Q27" s="42"/>
      <c r="R27" s="42">
        <v>1</v>
      </c>
      <c r="S27" s="42"/>
      <c r="T27" s="42"/>
      <c r="U27" s="42"/>
      <c r="V27" s="11"/>
      <c r="W27" s="11"/>
      <c r="X27" s="11"/>
      <c r="Y27" s="11"/>
      <c r="Z27" s="12">
        <v>1</v>
      </c>
      <c r="AA27" s="42"/>
      <c r="AB27" s="12">
        <v>1</v>
      </c>
      <c r="AC27" s="42"/>
      <c r="AD27" s="12">
        <v>1</v>
      </c>
      <c r="AE27" s="42"/>
      <c r="AF27" s="11"/>
      <c r="AG27" s="11"/>
      <c r="AH27" s="11"/>
      <c r="AI27" s="11"/>
      <c r="AJ27" s="12"/>
      <c r="AK27" s="42"/>
      <c r="AL27" s="42">
        <v>0</v>
      </c>
      <c r="AM27" s="42"/>
      <c r="AN27" s="42"/>
      <c r="AO27" s="42"/>
    </row>
    <row r="28" spans="1:41" ht="65.25">
      <c r="A28" s="13" t="s">
        <v>411</v>
      </c>
      <c r="B28" s="11"/>
      <c r="C28" s="11"/>
      <c r="D28" s="11"/>
      <c r="E28" s="11"/>
      <c r="F28" s="12">
        <v>1</v>
      </c>
      <c r="G28" s="42"/>
      <c r="H28" s="12">
        <v>1</v>
      </c>
      <c r="I28" s="42"/>
      <c r="J28" s="12">
        <v>1</v>
      </c>
      <c r="K28" s="42"/>
      <c r="L28" s="11"/>
      <c r="M28" s="11"/>
      <c r="N28" s="11"/>
      <c r="O28" s="11"/>
      <c r="P28" s="12"/>
      <c r="Q28" s="42"/>
      <c r="R28" s="42">
        <v>1</v>
      </c>
      <c r="S28" s="42"/>
      <c r="T28" s="42"/>
      <c r="U28" s="42"/>
      <c r="V28" s="11"/>
      <c r="W28" s="11"/>
      <c r="X28" s="11"/>
      <c r="Y28" s="11"/>
      <c r="Z28" s="12">
        <v>1</v>
      </c>
      <c r="AA28" s="42"/>
      <c r="AB28" s="12">
        <v>0</v>
      </c>
      <c r="AC28" s="42"/>
      <c r="AD28" s="12">
        <v>1</v>
      </c>
      <c r="AE28" s="42"/>
      <c r="AF28" s="11"/>
      <c r="AG28" s="11"/>
      <c r="AH28" s="11"/>
      <c r="AI28" s="11"/>
      <c r="AJ28" s="12"/>
      <c r="AK28" s="42"/>
      <c r="AL28" s="42">
        <v>0</v>
      </c>
      <c r="AM28" s="42"/>
      <c r="AN28" s="42"/>
      <c r="AO28" s="42"/>
    </row>
    <row r="29" spans="1:41" ht="43.5">
      <c r="A29" s="13" t="s">
        <v>412</v>
      </c>
      <c r="B29" s="11"/>
      <c r="C29" s="11"/>
      <c r="D29" s="11"/>
      <c r="E29" s="11"/>
      <c r="F29" s="12">
        <v>1</v>
      </c>
      <c r="G29" s="42"/>
      <c r="H29" s="12">
        <v>1</v>
      </c>
      <c r="I29" s="42"/>
      <c r="J29" s="12">
        <v>1</v>
      </c>
      <c r="K29" s="42"/>
      <c r="L29" s="11"/>
      <c r="M29" s="11"/>
      <c r="N29" s="11"/>
      <c r="O29" s="11"/>
      <c r="P29" s="12"/>
      <c r="Q29" s="42"/>
      <c r="R29" s="42">
        <v>1</v>
      </c>
      <c r="S29" s="42"/>
      <c r="T29" s="42"/>
      <c r="U29" s="42"/>
      <c r="V29" s="11"/>
      <c r="W29" s="11"/>
      <c r="X29" s="11"/>
      <c r="Y29" s="11"/>
      <c r="Z29" s="12">
        <v>1</v>
      </c>
      <c r="AA29" s="42"/>
      <c r="AB29" s="12">
        <v>0</v>
      </c>
      <c r="AC29" s="42"/>
      <c r="AD29" s="12">
        <v>1</v>
      </c>
      <c r="AE29" s="42"/>
      <c r="AF29" s="11"/>
      <c r="AG29" s="11"/>
      <c r="AH29" s="11"/>
      <c r="AI29" s="11"/>
      <c r="AJ29" s="12"/>
      <c r="AK29" s="42"/>
      <c r="AL29" s="42">
        <v>0</v>
      </c>
      <c r="AM29" s="42"/>
      <c r="AN29" s="42"/>
      <c r="AO29" s="42"/>
    </row>
    <row r="30" spans="1:41" ht="43.5">
      <c r="A30" s="13" t="s">
        <v>413</v>
      </c>
      <c r="B30" s="11"/>
      <c r="C30" s="11"/>
      <c r="D30" s="11"/>
      <c r="E30" s="11"/>
      <c r="F30" s="12">
        <v>1</v>
      </c>
      <c r="G30" s="42"/>
      <c r="H30" s="12">
        <v>1</v>
      </c>
      <c r="I30" s="42"/>
      <c r="J30" s="12">
        <v>1</v>
      </c>
      <c r="K30" s="42"/>
      <c r="L30" s="11"/>
      <c r="M30" s="11"/>
      <c r="N30" s="11"/>
      <c r="O30" s="11"/>
      <c r="P30" s="12"/>
      <c r="Q30" s="42"/>
      <c r="R30" s="42">
        <v>1</v>
      </c>
      <c r="S30" s="42"/>
      <c r="T30" s="42"/>
      <c r="U30" s="42"/>
      <c r="V30" s="11"/>
      <c r="W30" s="11"/>
      <c r="X30" s="11"/>
      <c r="Y30" s="11"/>
      <c r="Z30" s="12">
        <v>1</v>
      </c>
      <c r="AA30" s="42"/>
      <c r="AB30" s="12">
        <v>1</v>
      </c>
      <c r="AC30" s="42"/>
      <c r="AD30" s="12">
        <v>1</v>
      </c>
      <c r="AE30" s="42"/>
      <c r="AF30" s="11"/>
      <c r="AG30" s="11"/>
      <c r="AH30" s="11"/>
      <c r="AI30" s="11"/>
      <c r="AJ30" s="12"/>
      <c r="AK30" s="42"/>
      <c r="AL30" s="42">
        <v>1</v>
      </c>
      <c r="AM30" s="42"/>
      <c r="AN30" s="42"/>
      <c r="AO30" s="42"/>
    </row>
    <row r="31" spans="1:41" ht="43.5">
      <c r="A31" s="13" t="s">
        <v>477</v>
      </c>
      <c r="B31" s="11"/>
      <c r="C31" s="11"/>
      <c r="D31" s="11"/>
      <c r="E31" s="11"/>
      <c r="F31" s="12">
        <v>1</v>
      </c>
      <c r="G31" s="42"/>
      <c r="H31" s="12"/>
      <c r="I31" s="42"/>
      <c r="J31" s="12">
        <v>1</v>
      </c>
      <c r="K31" s="42"/>
      <c r="L31" s="11"/>
      <c r="M31" s="11"/>
      <c r="N31" s="11"/>
      <c r="O31" s="11"/>
      <c r="P31" s="12"/>
      <c r="Q31" s="42"/>
      <c r="R31" s="42">
        <v>1</v>
      </c>
      <c r="S31" s="42"/>
      <c r="T31" s="42"/>
      <c r="U31" s="42"/>
      <c r="V31" s="11"/>
      <c r="W31" s="11"/>
      <c r="X31" s="11"/>
      <c r="Y31" s="11"/>
      <c r="Z31" s="12">
        <v>1</v>
      </c>
      <c r="AA31" s="42"/>
      <c r="AB31" s="12">
        <v>0</v>
      </c>
      <c r="AC31" s="42"/>
      <c r="AD31" s="12">
        <v>1</v>
      </c>
      <c r="AE31" s="42"/>
      <c r="AF31" s="11"/>
      <c r="AG31" s="11"/>
      <c r="AH31" s="11"/>
      <c r="AI31" s="11"/>
      <c r="AJ31" s="12"/>
      <c r="AK31" s="42"/>
      <c r="AL31" s="42">
        <v>0</v>
      </c>
      <c r="AM31" s="42"/>
      <c r="AN31" s="42"/>
      <c r="AO31" s="42"/>
    </row>
    <row r="32" spans="1:41">
      <c r="A32" s="15" t="s">
        <v>387</v>
      </c>
      <c r="B32" s="22">
        <v>5</v>
      </c>
      <c r="C32" s="22">
        <v>3</v>
      </c>
      <c r="D32" s="22">
        <v>5</v>
      </c>
      <c r="E32" s="22">
        <v>5</v>
      </c>
      <c r="F32" s="23">
        <f>SUM(F33:F37)</f>
        <v>5</v>
      </c>
      <c r="G32" s="38">
        <f>IF(F32&lt;1,0,IF(F32&lt;2,1,IF(F32&lt;3,2,IF(F32&lt;4,3,IF(F32&lt;5,4,IF(F32=5,5))))))</f>
        <v>5</v>
      </c>
      <c r="H32" s="23">
        <f>SUM(H33:H37)</f>
        <v>2</v>
      </c>
      <c r="I32" s="38">
        <f>IF(H32&lt;1,0,IF(H32&lt;2,1,IF(H32&lt;3,2,IF(H32&lt;4,3,IF(H32&lt;5,4,IF(H32=5,5))))))</f>
        <v>2</v>
      </c>
      <c r="J32" s="23">
        <f>SUM(J33:J37)</f>
        <v>5</v>
      </c>
      <c r="K32" s="38">
        <f>IF(J32&lt;1,0,IF(J32&lt;2,1,IF(J32&lt;3,2,IF(J32&lt;4,3,IF(J32&lt;5,4,IF(J32=5,5))))))</f>
        <v>5</v>
      </c>
      <c r="L32" s="22">
        <v>3</v>
      </c>
      <c r="M32" s="22">
        <v>5</v>
      </c>
      <c r="N32" s="22"/>
      <c r="O32" s="22">
        <v>5</v>
      </c>
      <c r="P32" s="23">
        <v>5</v>
      </c>
      <c r="Q32" s="38">
        <f>IF(P32&lt;1,0,IF(P32&lt;2,1,IF(P32&lt;3,2,IF(P32&lt;4,3,IF(P32&lt;5,4,IF(P32=5,5))))))</f>
        <v>5</v>
      </c>
      <c r="R32" s="22">
        <f>SUM(R33:R37)</f>
        <v>1</v>
      </c>
      <c r="S32" s="38">
        <f>IF(R32&lt;1,0,IF(R32&lt;2,1,IF(R32&lt;3,2,IF(R32&lt;4,3,IF(R32&lt;5,4,IF(R32=5,5))))))</f>
        <v>1</v>
      </c>
      <c r="T32" s="23">
        <v>5</v>
      </c>
      <c r="U32" s="38">
        <f>IF(T32&lt;1,0,IF(T32&lt;2,1,IF(T32&lt;3,2,IF(T32&lt;4,3,IF(T32&lt;5,4,IF(T32=5,5))))))</f>
        <v>5</v>
      </c>
      <c r="V32" s="22">
        <v>3</v>
      </c>
      <c r="W32" s="22">
        <v>5</v>
      </c>
      <c r="X32" s="22"/>
      <c r="Y32" s="22">
        <v>2</v>
      </c>
      <c r="Z32" s="23">
        <v>4</v>
      </c>
      <c r="AA32" s="38">
        <f>IF(Z32&lt;1,0,IF(Z32&lt;2,1,IF(Z32&lt;3,2,IF(Z32&lt;4,3,IF(Z32&lt;5,4,IF(Z32=5,5))))))</f>
        <v>4</v>
      </c>
      <c r="AB32" s="22">
        <f>SUM(AB33:AB37)</f>
        <v>0</v>
      </c>
      <c r="AC32" s="38">
        <f>IF(AB32&lt;1,0,IF(AB32&lt;2,1,IF(AB32&lt;3,2,IF(AB32&lt;4,3,IF(AB32&lt;5,4,IF(AB32=5,5))))))</f>
        <v>0</v>
      </c>
      <c r="AD32" s="23">
        <v>4</v>
      </c>
      <c r="AE32" s="38">
        <f>IF(AD32&lt;1,0,IF(AD32&lt;2,1,IF(AD32&lt;3,2,IF(AD32&lt;4,3,IF(AD32&lt;5,4,IF(AD32=5,5))))))</f>
        <v>4</v>
      </c>
      <c r="AF32" s="22" t="s">
        <v>394</v>
      </c>
      <c r="AG32" s="22" t="s">
        <v>394</v>
      </c>
      <c r="AH32" s="22" t="s">
        <v>394</v>
      </c>
      <c r="AI32" s="22">
        <v>0</v>
      </c>
      <c r="AJ32" s="23">
        <v>3</v>
      </c>
      <c r="AK32" s="38">
        <f>IF(AJ32&lt;1,0,IF(AJ32&lt;2,1,IF(AJ32&lt;3,2,IF(AJ32&lt;4,3,IF(AJ32&lt;5,4,IF(AJ32=5,5))))))</f>
        <v>3</v>
      </c>
      <c r="AL32" s="22">
        <f>SUM(AL33:AL37)</f>
        <v>0</v>
      </c>
      <c r="AM32" s="38">
        <f>IF(AL32&lt;1,0,IF(AL32&lt;2,1,IF(AL32&lt;3,2,IF(AL32&lt;4,3,IF(AL32&lt;5,4,IF(AL32=5,5))))))</f>
        <v>0</v>
      </c>
      <c r="AN32" s="23">
        <v>3</v>
      </c>
      <c r="AO32" s="38">
        <f>IF(AN32&lt;1,0,IF(AN32&lt;2,1,IF(AN32&lt;3,2,IF(AN32&lt;4,3,IF(AN32&lt;5,4,IF(AN32=5,5))))))</f>
        <v>3</v>
      </c>
    </row>
    <row r="33" spans="1:41" ht="43.5">
      <c r="A33" s="13" t="s">
        <v>414</v>
      </c>
      <c r="B33" s="11"/>
      <c r="C33" s="11"/>
      <c r="D33" s="11"/>
      <c r="E33" s="11"/>
      <c r="F33" s="12">
        <v>1</v>
      </c>
      <c r="G33" s="39"/>
      <c r="H33" s="12">
        <v>1</v>
      </c>
      <c r="I33" s="39"/>
      <c r="J33" s="12">
        <v>1</v>
      </c>
      <c r="K33" s="39"/>
      <c r="L33" s="11"/>
      <c r="M33" s="11"/>
      <c r="N33" s="11"/>
      <c r="O33" s="11"/>
      <c r="P33" s="12"/>
      <c r="Q33" s="39"/>
      <c r="R33" s="39">
        <v>1</v>
      </c>
      <c r="S33" s="39"/>
      <c r="T33" s="39"/>
      <c r="U33" s="39"/>
      <c r="V33" s="11"/>
      <c r="W33" s="11"/>
      <c r="X33" s="11"/>
      <c r="Y33" s="11"/>
      <c r="Z33" s="12"/>
      <c r="AA33" s="39"/>
      <c r="AB33" s="39"/>
      <c r="AC33" s="39"/>
      <c r="AD33" s="39"/>
      <c r="AE33" s="39"/>
      <c r="AF33" s="11"/>
      <c r="AG33" s="11"/>
      <c r="AH33" s="11"/>
      <c r="AI33" s="11"/>
      <c r="AJ33" s="12"/>
      <c r="AK33" s="39"/>
      <c r="AL33" s="39"/>
      <c r="AM33" s="39"/>
      <c r="AN33" s="39"/>
      <c r="AO33" s="39"/>
    </row>
    <row r="34" spans="1:41" ht="65.25">
      <c r="A34" s="13" t="s">
        <v>415</v>
      </c>
      <c r="B34" s="11"/>
      <c r="C34" s="11"/>
      <c r="D34" s="11"/>
      <c r="E34" s="11"/>
      <c r="F34" s="12">
        <v>1</v>
      </c>
      <c r="G34" s="39"/>
      <c r="H34" s="12">
        <v>1</v>
      </c>
      <c r="I34" s="39"/>
      <c r="J34" s="12">
        <v>1</v>
      </c>
      <c r="K34" s="39"/>
      <c r="L34" s="11"/>
      <c r="M34" s="11"/>
      <c r="N34" s="11"/>
      <c r="O34" s="11"/>
      <c r="P34" s="12"/>
      <c r="Q34" s="39"/>
      <c r="R34" s="39"/>
      <c r="S34" s="39"/>
      <c r="T34" s="39"/>
      <c r="U34" s="39"/>
      <c r="V34" s="11"/>
      <c r="W34" s="11"/>
      <c r="X34" s="11"/>
      <c r="Y34" s="11"/>
      <c r="Z34" s="12"/>
      <c r="AA34" s="39"/>
      <c r="AB34" s="39"/>
      <c r="AC34" s="39"/>
      <c r="AD34" s="39"/>
      <c r="AE34" s="39"/>
      <c r="AF34" s="11"/>
      <c r="AG34" s="11"/>
      <c r="AH34" s="11"/>
      <c r="AI34" s="11"/>
      <c r="AJ34" s="12"/>
      <c r="AK34" s="39"/>
      <c r="AL34" s="39"/>
      <c r="AM34" s="39"/>
      <c r="AN34" s="39"/>
      <c r="AO34" s="39"/>
    </row>
    <row r="35" spans="1:41" ht="87">
      <c r="A35" s="13" t="s">
        <v>419</v>
      </c>
      <c r="B35" s="11"/>
      <c r="C35" s="11"/>
      <c r="D35" s="11"/>
      <c r="E35" s="11"/>
      <c r="F35" s="12">
        <v>1</v>
      </c>
      <c r="G35" s="39"/>
      <c r="H35" s="12"/>
      <c r="I35" s="39"/>
      <c r="J35" s="12">
        <v>1</v>
      </c>
      <c r="K35" s="39"/>
      <c r="L35" s="11"/>
      <c r="M35" s="11"/>
      <c r="N35" s="11"/>
      <c r="O35" s="11"/>
      <c r="P35" s="12"/>
      <c r="Q35" s="39"/>
      <c r="R35" s="39"/>
      <c r="S35" s="39"/>
      <c r="T35" s="39"/>
      <c r="U35" s="39"/>
      <c r="V35" s="11"/>
      <c r="W35" s="11"/>
      <c r="X35" s="11"/>
      <c r="Y35" s="11"/>
      <c r="Z35" s="12"/>
      <c r="AA35" s="39"/>
      <c r="AB35" s="39"/>
      <c r="AC35" s="39"/>
      <c r="AD35" s="39"/>
      <c r="AE35" s="39"/>
      <c r="AF35" s="11"/>
      <c r="AG35" s="11"/>
      <c r="AH35" s="11"/>
      <c r="AI35" s="11"/>
      <c r="AJ35" s="12"/>
      <c r="AK35" s="39"/>
      <c r="AL35" s="39"/>
      <c r="AM35" s="39"/>
      <c r="AN35" s="39"/>
      <c r="AO35" s="39"/>
    </row>
    <row r="36" spans="1:41" ht="87">
      <c r="A36" s="13" t="s">
        <v>416</v>
      </c>
      <c r="B36" s="11"/>
      <c r="C36" s="11"/>
      <c r="D36" s="11"/>
      <c r="E36" s="11"/>
      <c r="F36" s="12">
        <v>1</v>
      </c>
      <c r="G36" s="39"/>
      <c r="H36" s="12"/>
      <c r="I36" s="39"/>
      <c r="J36" s="12">
        <v>1</v>
      </c>
      <c r="K36" s="39"/>
      <c r="L36" s="11"/>
      <c r="M36" s="11"/>
      <c r="N36" s="11"/>
      <c r="O36" s="11"/>
      <c r="P36" s="12"/>
      <c r="Q36" s="39"/>
      <c r="R36" s="39"/>
      <c r="S36" s="39"/>
      <c r="T36" s="39"/>
      <c r="U36" s="39"/>
      <c r="V36" s="11"/>
      <c r="W36" s="11"/>
      <c r="X36" s="11"/>
      <c r="Y36" s="11"/>
      <c r="Z36" s="12"/>
      <c r="AA36" s="39"/>
      <c r="AB36" s="39"/>
      <c r="AC36" s="39"/>
      <c r="AD36" s="39"/>
      <c r="AE36" s="39"/>
      <c r="AF36" s="11"/>
      <c r="AG36" s="11"/>
      <c r="AH36" s="11"/>
      <c r="AI36" s="11"/>
      <c r="AJ36" s="12"/>
      <c r="AK36" s="39"/>
      <c r="AL36" s="39"/>
      <c r="AM36" s="39"/>
      <c r="AN36" s="39"/>
      <c r="AO36" s="39"/>
    </row>
    <row r="37" spans="1:41" ht="108.75">
      <c r="A37" s="13" t="s">
        <v>72</v>
      </c>
      <c r="B37" s="11"/>
      <c r="C37" s="11"/>
      <c r="D37" s="11"/>
      <c r="E37" s="11"/>
      <c r="F37" s="12">
        <v>1</v>
      </c>
      <c r="G37" s="39"/>
      <c r="H37" s="12"/>
      <c r="I37" s="39"/>
      <c r="J37" s="12">
        <v>1</v>
      </c>
      <c r="K37" s="39"/>
      <c r="L37" s="11"/>
      <c r="M37" s="11"/>
      <c r="N37" s="11"/>
      <c r="O37" s="11"/>
      <c r="P37" s="12"/>
      <c r="Q37" s="39"/>
      <c r="R37" s="39"/>
      <c r="S37" s="39"/>
      <c r="T37" s="39"/>
      <c r="U37" s="39"/>
      <c r="V37" s="11"/>
      <c r="W37" s="11"/>
      <c r="X37" s="11"/>
      <c r="Y37" s="11"/>
      <c r="Z37" s="12"/>
      <c r="AA37" s="39"/>
      <c r="AB37" s="39"/>
      <c r="AC37" s="39"/>
      <c r="AD37" s="39"/>
      <c r="AE37" s="39"/>
      <c r="AF37" s="11"/>
      <c r="AG37" s="11"/>
      <c r="AH37" s="11"/>
      <c r="AI37" s="11"/>
      <c r="AJ37" s="12"/>
      <c r="AK37" s="39"/>
      <c r="AL37" s="39"/>
      <c r="AM37" s="39"/>
      <c r="AN37" s="39"/>
      <c r="AO37" s="39"/>
    </row>
    <row r="38" spans="1:41">
      <c r="A38" s="15" t="s">
        <v>388</v>
      </c>
      <c r="B38" s="22">
        <v>5</v>
      </c>
      <c r="C38" s="22">
        <v>5</v>
      </c>
      <c r="D38" s="22">
        <v>5</v>
      </c>
      <c r="E38" s="22">
        <v>4</v>
      </c>
      <c r="F38" s="23">
        <f>SUM(F39:F44)</f>
        <v>6</v>
      </c>
      <c r="G38" s="38">
        <f>IF(F38&lt;1,0,IF(F38&lt;2,1,IF(F38&lt;3,2,IF(F38&lt;5,3,IF(F38&lt;6,4,IF(F38=6,5))))))</f>
        <v>5</v>
      </c>
      <c r="H38" s="23">
        <f>SUM(H39:H44)</f>
        <v>4</v>
      </c>
      <c r="I38" s="38">
        <f>IF(H38&lt;1,0,IF(H38&lt;2,1,IF(H38&lt;3,2,IF(H38&lt;5,3,IF(H38&lt;6,4,IF(H38=6,5))))))</f>
        <v>3</v>
      </c>
      <c r="J38" s="23">
        <f>SUM(J39:J44)</f>
        <v>6</v>
      </c>
      <c r="K38" s="38">
        <f>IF(J38&lt;1,0,IF(J38&lt;2,1,IF(J38&lt;3,2,IF(J38&lt;5,3,IF(J38&lt;6,4,IF(J38=6,5))))))</f>
        <v>5</v>
      </c>
      <c r="L38" s="22">
        <v>5</v>
      </c>
      <c r="M38" s="22">
        <v>5</v>
      </c>
      <c r="N38" s="22"/>
      <c r="O38" s="22">
        <v>3</v>
      </c>
      <c r="P38" s="23">
        <v>3</v>
      </c>
      <c r="Q38" s="38">
        <f>IF(P38&lt;1,0,IF(P38&lt;2,1,IF(P38&lt;3,2,IF(P38&lt;5,3,IF(P38&lt;6,4,IF(P38=6,5))))))</f>
        <v>3</v>
      </c>
      <c r="R38" s="23">
        <f>SUM(R39:R44)</f>
        <v>5</v>
      </c>
      <c r="S38" s="38">
        <f>IF(R38&lt;1,0,IF(R38&lt;2,1,IF(R38&lt;3,2,IF(R38&lt;5,3,IF(R38&lt;6,4,IF(R38=6,5))))))</f>
        <v>4</v>
      </c>
      <c r="T38" s="23">
        <v>6</v>
      </c>
      <c r="U38" s="38">
        <f>IF(T38&lt;1,0,IF(T38&lt;2,1,IF(T38&lt;3,2,IF(T38&lt;5,3,IF(T38&lt;6,4,IF(T38=6,5))))))</f>
        <v>5</v>
      </c>
      <c r="V38" s="22">
        <v>4</v>
      </c>
      <c r="W38" s="22">
        <v>5</v>
      </c>
      <c r="X38" s="22"/>
      <c r="Y38" s="22">
        <v>3</v>
      </c>
      <c r="Z38" s="23">
        <f>SUM(Z39:Z44)</f>
        <v>6</v>
      </c>
      <c r="AA38" s="38">
        <f>IF(Z38&lt;1,0,IF(Z38&lt;2,1,IF(Z38&lt;3,2,IF(Z38&lt;5,3,IF(Z38&lt;6,4,IF(Z38=6,5))))))</f>
        <v>5</v>
      </c>
      <c r="AB38" s="23">
        <f>SUM(AB39:AB44)</f>
        <v>4</v>
      </c>
      <c r="AC38" s="38">
        <f>IF(AB38&lt;1,0,IF(AB38&lt;2,1,IF(AB38&lt;3,2,IF(AB38&lt;5,3,IF(AB38&lt;6,4,IF(AB38=6,5))))))</f>
        <v>3</v>
      </c>
      <c r="AD38" s="23">
        <f>SUM(AD39:AD44)</f>
        <v>6</v>
      </c>
      <c r="AE38" s="38">
        <f>IF(AD38&lt;1,0,IF(AD38&lt;2,1,IF(AD38&lt;3,2,IF(AD38&lt;5,3,IF(AD38&lt;6,4,IF(AD38=6,5))))))</f>
        <v>5</v>
      </c>
      <c r="AF38" s="22" t="s">
        <v>394</v>
      </c>
      <c r="AG38" s="22" t="s">
        <v>394</v>
      </c>
      <c r="AH38" s="22" t="s">
        <v>394</v>
      </c>
      <c r="AI38" s="22">
        <v>2</v>
      </c>
      <c r="AJ38" s="23">
        <v>6</v>
      </c>
      <c r="AK38" s="38">
        <f>IF(AJ38&lt;1,0,IF(AJ38&lt;2,1,IF(AJ38&lt;3,2,IF(AJ38&lt;5,3,IF(AJ38&lt;6,4,IF(AJ38=6,5))))))</f>
        <v>5</v>
      </c>
      <c r="AL38" s="23">
        <f>SUM(AL39:AL44)</f>
        <v>3</v>
      </c>
      <c r="AM38" s="38">
        <f>IF(AL38&lt;1,0,IF(AL38&lt;2,1,IF(AL38&lt;3,2,IF(AL38&lt;5,3,IF(AL38&lt;6,4,IF(AL38=6,5))))))</f>
        <v>3</v>
      </c>
      <c r="AN38" s="23">
        <v>6</v>
      </c>
      <c r="AO38" s="38">
        <f>IF(AN38&lt;1,0,IF(AN38&lt;2,1,IF(AN38&lt;3,2,IF(AN38&lt;5,3,IF(AN38&lt;6,4,IF(AN38=6,5))))))</f>
        <v>5</v>
      </c>
    </row>
    <row r="39" spans="1:41" ht="65.25">
      <c r="A39" s="3" t="s">
        <v>74</v>
      </c>
      <c r="B39" s="11"/>
      <c r="C39" s="11"/>
      <c r="D39" s="11"/>
      <c r="E39" s="11"/>
      <c r="F39" s="12">
        <v>1</v>
      </c>
      <c r="G39" s="39"/>
      <c r="H39" s="12">
        <v>1</v>
      </c>
      <c r="I39" s="39"/>
      <c r="J39" s="12">
        <v>1</v>
      </c>
      <c r="K39" s="39"/>
      <c r="L39" s="11"/>
      <c r="M39" s="11"/>
      <c r="N39" s="11"/>
      <c r="O39" s="11"/>
      <c r="P39" s="12"/>
      <c r="Q39" s="39"/>
      <c r="R39" s="39">
        <v>1</v>
      </c>
      <c r="S39" s="39"/>
      <c r="T39" s="39"/>
      <c r="U39" s="39"/>
      <c r="V39" s="11"/>
      <c r="W39" s="11"/>
      <c r="X39" s="11"/>
      <c r="Y39" s="11"/>
      <c r="Z39" s="12">
        <v>1</v>
      </c>
      <c r="AA39" s="39"/>
      <c r="AB39" s="12">
        <v>1</v>
      </c>
      <c r="AC39" s="39"/>
      <c r="AD39" s="12">
        <v>1</v>
      </c>
      <c r="AE39" s="39"/>
      <c r="AF39" s="11"/>
      <c r="AG39" s="11"/>
      <c r="AH39" s="11"/>
      <c r="AI39" s="11"/>
      <c r="AJ39" s="12"/>
      <c r="AK39" s="39"/>
      <c r="AL39" s="39">
        <v>1</v>
      </c>
      <c r="AM39" s="39"/>
      <c r="AN39" s="39"/>
      <c r="AO39" s="39"/>
    </row>
    <row r="40" spans="1:41" ht="282.75">
      <c r="A40" s="3" t="s">
        <v>75</v>
      </c>
      <c r="B40" s="11"/>
      <c r="C40" s="11"/>
      <c r="D40" s="11"/>
      <c r="E40" s="11"/>
      <c r="F40" s="12">
        <v>1</v>
      </c>
      <c r="G40" s="39"/>
      <c r="H40" s="12">
        <v>1</v>
      </c>
      <c r="I40" s="39"/>
      <c r="J40" s="12">
        <v>1</v>
      </c>
      <c r="K40" s="39"/>
      <c r="L40" s="11"/>
      <c r="M40" s="11"/>
      <c r="N40" s="11"/>
      <c r="O40" s="11"/>
      <c r="P40" s="12"/>
      <c r="Q40" s="39"/>
      <c r="R40" s="39">
        <v>1</v>
      </c>
      <c r="S40" s="39"/>
      <c r="T40" s="39"/>
      <c r="U40" s="39"/>
      <c r="V40" s="11"/>
      <c r="W40" s="11"/>
      <c r="X40" s="11"/>
      <c r="Y40" s="11"/>
      <c r="Z40" s="12">
        <v>1</v>
      </c>
      <c r="AA40" s="39"/>
      <c r="AB40" s="12">
        <v>1</v>
      </c>
      <c r="AC40" s="39"/>
      <c r="AD40" s="12">
        <v>1</v>
      </c>
      <c r="AE40" s="39"/>
      <c r="AF40" s="11"/>
      <c r="AG40" s="11"/>
      <c r="AH40" s="11"/>
      <c r="AI40" s="11"/>
      <c r="AJ40" s="12"/>
      <c r="AK40" s="39"/>
      <c r="AL40" s="39">
        <v>1</v>
      </c>
      <c r="AM40" s="39"/>
      <c r="AN40" s="39"/>
      <c r="AO40" s="39"/>
    </row>
    <row r="41" spans="1:41" ht="43.5">
      <c r="A41" s="14" t="s">
        <v>76</v>
      </c>
      <c r="B41" s="11"/>
      <c r="C41" s="11"/>
      <c r="D41" s="11"/>
      <c r="E41" s="11"/>
      <c r="F41" s="12">
        <v>1</v>
      </c>
      <c r="G41" s="39"/>
      <c r="H41" s="12">
        <v>1</v>
      </c>
      <c r="I41" s="39"/>
      <c r="J41" s="12">
        <v>1</v>
      </c>
      <c r="K41" s="39"/>
      <c r="L41" s="11"/>
      <c r="M41" s="11"/>
      <c r="N41" s="11"/>
      <c r="O41" s="11"/>
      <c r="P41" s="12"/>
      <c r="Q41" s="39"/>
      <c r="R41" s="39">
        <v>1</v>
      </c>
      <c r="S41" s="39"/>
      <c r="T41" s="39"/>
      <c r="U41" s="39"/>
      <c r="V41" s="11"/>
      <c r="W41" s="11"/>
      <c r="X41" s="11"/>
      <c r="Y41" s="11"/>
      <c r="Z41" s="12">
        <v>1</v>
      </c>
      <c r="AA41" s="39"/>
      <c r="AB41" s="12">
        <v>1</v>
      </c>
      <c r="AC41" s="39"/>
      <c r="AD41" s="12">
        <v>1</v>
      </c>
      <c r="AE41" s="39"/>
      <c r="AF41" s="11"/>
      <c r="AG41" s="11"/>
      <c r="AH41" s="11"/>
      <c r="AI41" s="11"/>
      <c r="AJ41" s="12"/>
      <c r="AK41" s="39"/>
      <c r="AL41" s="39">
        <v>1</v>
      </c>
      <c r="AM41" s="39"/>
      <c r="AN41" s="39"/>
      <c r="AO41" s="39"/>
    </row>
    <row r="42" spans="1:41" ht="43.5">
      <c r="A42" s="14" t="s">
        <v>77</v>
      </c>
      <c r="B42" s="11"/>
      <c r="C42" s="11"/>
      <c r="D42" s="11"/>
      <c r="E42" s="11"/>
      <c r="F42" s="12">
        <v>1</v>
      </c>
      <c r="G42" s="39"/>
      <c r="H42" s="12">
        <v>1</v>
      </c>
      <c r="I42" s="39"/>
      <c r="J42" s="12">
        <v>1</v>
      </c>
      <c r="K42" s="39"/>
      <c r="L42" s="11"/>
      <c r="M42" s="11"/>
      <c r="N42" s="11"/>
      <c r="O42" s="11"/>
      <c r="P42" s="12"/>
      <c r="Q42" s="39"/>
      <c r="R42" s="39">
        <v>1</v>
      </c>
      <c r="S42" s="39"/>
      <c r="T42" s="39"/>
      <c r="U42" s="39"/>
      <c r="V42" s="11"/>
      <c r="W42" s="11"/>
      <c r="X42" s="11"/>
      <c r="Y42" s="11"/>
      <c r="Z42" s="12">
        <v>1</v>
      </c>
      <c r="AA42" s="39"/>
      <c r="AB42" s="12">
        <v>1</v>
      </c>
      <c r="AC42" s="39"/>
      <c r="AD42" s="12">
        <v>1</v>
      </c>
      <c r="AE42" s="39"/>
      <c r="AF42" s="11"/>
      <c r="AG42" s="11"/>
      <c r="AH42" s="11"/>
      <c r="AI42" s="11"/>
      <c r="AJ42" s="12"/>
      <c r="AK42" s="39"/>
      <c r="AL42" s="39">
        <v>0</v>
      </c>
      <c r="AM42" s="39"/>
      <c r="AN42" s="39"/>
      <c r="AO42" s="39"/>
    </row>
    <row r="43" spans="1:41" ht="65.25">
      <c r="A43" s="13" t="s">
        <v>478</v>
      </c>
      <c r="B43" s="11"/>
      <c r="C43" s="11"/>
      <c r="D43" s="11"/>
      <c r="E43" s="11"/>
      <c r="F43" s="12">
        <v>1</v>
      </c>
      <c r="G43" s="39"/>
      <c r="H43" s="12"/>
      <c r="I43" s="39"/>
      <c r="J43" s="12">
        <v>1</v>
      </c>
      <c r="K43" s="39"/>
      <c r="L43" s="11"/>
      <c r="M43" s="11"/>
      <c r="N43" s="11"/>
      <c r="O43" s="11"/>
      <c r="P43" s="12"/>
      <c r="Q43" s="39"/>
      <c r="R43" s="39">
        <v>1</v>
      </c>
      <c r="S43" s="39"/>
      <c r="T43" s="39"/>
      <c r="U43" s="39"/>
      <c r="V43" s="11"/>
      <c r="W43" s="11"/>
      <c r="X43" s="11"/>
      <c r="Y43" s="11"/>
      <c r="Z43" s="12">
        <v>1</v>
      </c>
      <c r="AA43" s="39"/>
      <c r="AB43" s="12">
        <v>0</v>
      </c>
      <c r="AC43" s="39"/>
      <c r="AD43" s="12">
        <v>1</v>
      </c>
      <c r="AE43" s="39"/>
      <c r="AF43" s="11"/>
      <c r="AG43" s="11"/>
      <c r="AH43" s="11"/>
      <c r="AI43" s="11"/>
      <c r="AJ43" s="12"/>
      <c r="AK43" s="39"/>
      <c r="AL43" s="39">
        <v>0</v>
      </c>
      <c r="AM43" s="39"/>
      <c r="AN43" s="39"/>
      <c r="AO43" s="39"/>
    </row>
    <row r="44" spans="1:41" ht="65.25">
      <c r="A44" s="3" t="s">
        <v>479</v>
      </c>
      <c r="B44" s="11"/>
      <c r="C44" s="11"/>
      <c r="D44" s="11"/>
      <c r="E44" s="11"/>
      <c r="F44" s="12">
        <v>1</v>
      </c>
      <c r="G44" s="39"/>
      <c r="H44" s="12"/>
      <c r="I44" s="39"/>
      <c r="J44" s="12">
        <v>1</v>
      </c>
      <c r="K44" s="39"/>
      <c r="L44" s="11"/>
      <c r="M44" s="11"/>
      <c r="N44" s="11"/>
      <c r="O44" s="11"/>
      <c r="P44" s="12"/>
      <c r="Q44" s="39"/>
      <c r="R44" s="39">
        <v>0</v>
      </c>
      <c r="S44" s="39"/>
      <c r="T44" s="39"/>
      <c r="U44" s="39"/>
      <c r="V44" s="11"/>
      <c r="W44" s="11"/>
      <c r="X44" s="11"/>
      <c r="Y44" s="11"/>
      <c r="Z44" s="12">
        <v>1</v>
      </c>
      <c r="AA44" s="39"/>
      <c r="AB44" s="12">
        <v>0</v>
      </c>
      <c r="AC44" s="39"/>
      <c r="AD44" s="12">
        <v>1</v>
      </c>
      <c r="AE44" s="39"/>
      <c r="AF44" s="11"/>
      <c r="AG44" s="11"/>
      <c r="AH44" s="11"/>
      <c r="AI44" s="11"/>
      <c r="AJ44" s="12"/>
      <c r="AK44" s="39"/>
      <c r="AL44" s="39">
        <v>0</v>
      </c>
      <c r="AM44" s="39"/>
      <c r="AN44" s="39"/>
      <c r="AO44" s="39"/>
    </row>
    <row r="45" spans="1:41">
      <c r="A45" s="15" t="s">
        <v>389</v>
      </c>
      <c r="B45" s="22">
        <v>3</v>
      </c>
      <c r="C45" s="22">
        <v>3</v>
      </c>
      <c r="D45" s="22">
        <v>2</v>
      </c>
      <c r="E45" s="22">
        <v>3</v>
      </c>
      <c r="F45" s="23">
        <f>SUM(F46:F51)</f>
        <v>5</v>
      </c>
      <c r="G45" s="38">
        <f>IF(F45&lt;1,0,IF(F45&lt;2,1,IF(F45&lt;3,2,IF(F45&lt;4,3,IF(F45=5,4,IF(F45=6,5))))))</f>
        <v>4</v>
      </c>
      <c r="H45" s="23">
        <f>SUM(H46:H51)</f>
        <v>4</v>
      </c>
      <c r="I45" s="38" t="b">
        <f>IF(H45&lt;1,0,IF(H45&lt;2,1,IF(H45&lt;3,2,IF(H45&lt;4,3,IF(H45=5,4,IF(H45=6,5))))))</f>
        <v>0</v>
      </c>
      <c r="J45" s="23">
        <f>SUM(J46:J51)</f>
        <v>6</v>
      </c>
      <c r="K45" s="38">
        <f>IF(J45&lt;1,0,IF(J45&lt;2,1,IF(J45&lt;3,2,IF(J45&lt;4,3,IF(J45=5,4,IF(J45=6,5))))))</f>
        <v>5</v>
      </c>
      <c r="L45" s="231">
        <v>4</v>
      </c>
      <c r="M45" s="231">
        <v>4</v>
      </c>
      <c r="N45" s="22"/>
      <c r="O45" s="22">
        <v>4</v>
      </c>
      <c r="P45" s="23">
        <v>4</v>
      </c>
      <c r="Q45" s="38">
        <v>4</v>
      </c>
      <c r="R45" s="23">
        <f>SUM(R46:R51)</f>
        <v>0</v>
      </c>
      <c r="S45" s="38">
        <f>IF(R45&lt;1,0,IF(R45&lt;2,1,IF(R45&lt;3,2,IF(R45&lt;4,3,IF(R45=5,4,IF(R45=6,5))))))</f>
        <v>0</v>
      </c>
      <c r="T45" s="23">
        <v>6</v>
      </c>
      <c r="U45" s="38">
        <f>IF(T45&lt;1,0,IF(T45&lt;2,1,IF(T45&lt;3,2,IF(T45&lt;4,3,IF(T45=5,4,IF(T45=6,5))))))</f>
        <v>5</v>
      </c>
      <c r="V45" s="22">
        <v>5</v>
      </c>
      <c r="W45" s="22">
        <v>2</v>
      </c>
      <c r="X45" s="22"/>
      <c r="Y45" s="22">
        <v>5</v>
      </c>
      <c r="Z45" s="23">
        <f>SUM(Z46:Z51)</f>
        <v>6</v>
      </c>
      <c r="AA45" s="38">
        <f>IF(Z45&lt;1,0,IF(Z45&lt;2,1,IF(Z45&lt;3,2,IF(Z45&lt;4,3,IF(Z45=5,4,IF(Z45=6,5))))))</f>
        <v>5</v>
      </c>
      <c r="AB45" s="23">
        <f>SUM(AB46:AB51)</f>
        <v>5</v>
      </c>
      <c r="AC45" s="38">
        <f>IF(AB45&lt;1,0,IF(AB45&lt;2,1,IF(AB45&lt;3,2,IF(AB45&lt;4,3,IF(AB45=5,4,IF(AB45=6,5))))))</f>
        <v>4</v>
      </c>
      <c r="AD45" s="23">
        <f>SUM(AD46:AD51)</f>
        <v>6</v>
      </c>
      <c r="AE45" s="38">
        <f>IF(AD45&lt;1,0,IF(AD45&lt;2,1,IF(AD45&lt;3,2,IF(AD45&lt;4,3,IF(AD45=5,4,IF(AD45=6,5))))))</f>
        <v>5</v>
      </c>
      <c r="AF45" s="22" t="s">
        <v>394</v>
      </c>
      <c r="AG45" s="22" t="s">
        <v>394</v>
      </c>
      <c r="AH45" s="22" t="s">
        <v>394</v>
      </c>
      <c r="AI45" s="22">
        <v>2</v>
      </c>
      <c r="AJ45" s="23">
        <v>3</v>
      </c>
      <c r="AK45" s="38">
        <f>IF(AJ45&lt;1,0,IF(AJ45&lt;2,1,IF(AJ45&lt;3,2,IF(AJ45&lt;4,3,IF(AJ45=5,4,IF(AJ45=6,5))))))</f>
        <v>3</v>
      </c>
      <c r="AL45" s="23">
        <f>SUM(AL46:AL51)</f>
        <v>2</v>
      </c>
      <c r="AM45" s="38">
        <f>IF(AL45&lt;1,0,IF(AL45&lt;2,1,IF(AL45&lt;3,2,IF(AL45&lt;4,3,IF(AL45=5,4,IF(AL45=6,5))))))</f>
        <v>2</v>
      </c>
      <c r="AN45" s="23">
        <v>3</v>
      </c>
      <c r="AO45" s="38">
        <f>IF(AN45&lt;1,0,IF(AN45&lt;2,1,IF(AN45&lt;3,2,IF(AN45&lt;4,3,IF(AN45=5,4,IF(AN45=6,5))))))</f>
        <v>3</v>
      </c>
    </row>
    <row r="46" spans="1:41" ht="43.5">
      <c r="A46" s="3" t="s">
        <v>417</v>
      </c>
      <c r="B46" s="11"/>
      <c r="C46" s="11"/>
      <c r="D46" s="11"/>
      <c r="E46" s="11"/>
      <c r="F46" s="12">
        <v>1</v>
      </c>
      <c r="G46" s="42"/>
      <c r="H46" s="12">
        <v>1</v>
      </c>
      <c r="I46" s="42"/>
      <c r="J46" s="12">
        <v>1</v>
      </c>
      <c r="K46" s="42"/>
      <c r="L46" s="11"/>
      <c r="M46" s="11"/>
      <c r="N46" s="11"/>
      <c r="O46" s="11"/>
      <c r="P46" s="12"/>
      <c r="Q46" s="42"/>
      <c r="R46" s="42"/>
      <c r="S46" s="42"/>
      <c r="T46" s="42"/>
      <c r="U46" s="42"/>
      <c r="V46" s="11"/>
      <c r="W46" s="11"/>
      <c r="X46" s="11"/>
      <c r="Y46" s="11"/>
      <c r="Z46" s="12">
        <v>1</v>
      </c>
      <c r="AA46" s="42"/>
      <c r="AB46" s="12">
        <v>1</v>
      </c>
      <c r="AC46" s="42"/>
      <c r="AD46" s="12">
        <v>1</v>
      </c>
      <c r="AE46" s="42"/>
      <c r="AF46" s="11"/>
      <c r="AG46" s="11"/>
      <c r="AH46" s="11"/>
      <c r="AI46" s="11"/>
      <c r="AJ46" s="12"/>
      <c r="AK46" s="42"/>
      <c r="AL46" s="42">
        <v>0</v>
      </c>
      <c r="AM46" s="42"/>
      <c r="AN46" s="42"/>
      <c r="AO46" s="42"/>
    </row>
    <row r="47" spans="1:41" ht="43.5">
      <c r="A47" s="3" t="s">
        <v>480</v>
      </c>
      <c r="B47" s="11"/>
      <c r="C47" s="11"/>
      <c r="D47" s="11"/>
      <c r="E47" s="11"/>
      <c r="F47" s="12">
        <v>1</v>
      </c>
      <c r="G47" s="42"/>
      <c r="H47" s="12">
        <v>1</v>
      </c>
      <c r="I47" s="42"/>
      <c r="J47" s="12">
        <v>1</v>
      </c>
      <c r="K47" s="42"/>
      <c r="L47" s="11"/>
      <c r="M47" s="11"/>
      <c r="N47" s="11"/>
      <c r="O47" s="11"/>
      <c r="P47" s="12"/>
      <c r="Q47" s="42"/>
      <c r="R47" s="42"/>
      <c r="S47" s="42"/>
      <c r="T47" s="42"/>
      <c r="U47" s="42"/>
      <c r="V47" s="11"/>
      <c r="W47" s="11"/>
      <c r="X47" s="11"/>
      <c r="Y47" s="11"/>
      <c r="Z47" s="12">
        <v>1</v>
      </c>
      <c r="AA47" s="42"/>
      <c r="AB47" s="12">
        <v>1</v>
      </c>
      <c r="AC47" s="42"/>
      <c r="AD47" s="12">
        <v>1</v>
      </c>
      <c r="AE47" s="42"/>
      <c r="AF47" s="11"/>
      <c r="AG47" s="11"/>
      <c r="AH47" s="11"/>
      <c r="AI47" s="11"/>
      <c r="AJ47" s="12"/>
      <c r="AK47" s="42"/>
      <c r="AL47" s="42">
        <v>1</v>
      </c>
      <c r="AM47" s="42"/>
      <c r="AN47" s="42"/>
      <c r="AO47" s="42"/>
    </row>
    <row r="48" spans="1:41" ht="43.5">
      <c r="A48" s="3" t="s">
        <v>481</v>
      </c>
      <c r="B48" s="11"/>
      <c r="C48" s="11"/>
      <c r="D48" s="11"/>
      <c r="E48" s="11"/>
      <c r="F48" s="12">
        <v>1</v>
      </c>
      <c r="G48" s="42"/>
      <c r="H48" s="12">
        <v>1</v>
      </c>
      <c r="I48" s="42"/>
      <c r="J48" s="12">
        <v>1</v>
      </c>
      <c r="K48" s="42"/>
      <c r="L48" s="11"/>
      <c r="M48" s="11"/>
      <c r="N48" s="11"/>
      <c r="O48" s="11"/>
      <c r="P48" s="12"/>
      <c r="Q48" s="42"/>
      <c r="R48" s="42"/>
      <c r="S48" s="42"/>
      <c r="T48" s="42"/>
      <c r="U48" s="42"/>
      <c r="V48" s="11"/>
      <c r="W48" s="11"/>
      <c r="X48" s="11"/>
      <c r="Y48" s="11"/>
      <c r="Z48" s="12">
        <v>1</v>
      </c>
      <c r="AA48" s="42"/>
      <c r="AB48" s="12">
        <v>1</v>
      </c>
      <c r="AC48" s="42"/>
      <c r="AD48" s="12">
        <v>1</v>
      </c>
      <c r="AE48" s="42"/>
      <c r="AF48" s="11"/>
      <c r="AG48" s="11"/>
      <c r="AH48" s="11"/>
      <c r="AI48" s="11"/>
      <c r="AJ48" s="12"/>
      <c r="AK48" s="42"/>
      <c r="AL48" s="42">
        <v>1</v>
      </c>
      <c r="AM48" s="42"/>
      <c r="AN48" s="42"/>
      <c r="AO48" s="42"/>
    </row>
    <row r="49" spans="1:41" ht="65.25">
      <c r="A49" s="3" t="s">
        <v>482</v>
      </c>
      <c r="B49" s="11"/>
      <c r="C49" s="11"/>
      <c r="D49" s="11"/>
      <c r="E49" s="11"/>
      <c r="F49" s="12">
        <v>1</v>
      </c>
      <c r="G49" s="42"/>
      <c r="H49" s="12"/>
      <c r="I49" s="42"/>
      <c r="J49" s="12">
        <v>1</v>
      </c>
      <c r="K49" s="42"/>
      <c r="L49" s="11"/>
      <c r="M49" s="11"/>
      <c r="N49" s="11"/>
      <c r="O49" s="11"/>
      <c r="P49" s="12"/>
      <c r="Q49" s="42"/>
      <c r="R49" s="42"/>
      <c r="S49" s="42"/>
      <c r="T49" s="42"/>
      <c r="U49" s="42"/>
      <c r="V49" s="11"/>
      <c r="W49" s="11"/>
      <c r="X49" s="11"/>
      <c r="Y49" s="11"/>
      <c r="Z49" s="12">
        <v>1</v>
      </c>
      <c r="AA49" s="42"/>
      <c r="AB49" s="12">
        <v>1</v>
      </c>
      <c r="AC49" s="42"/>
      <c r="AD49" s="12">
        <v>1</v>
      </c>
      <c r="AE49" s="42"/>
      <c r="AF49" s="11"/>
      <c r="AG49" s="11"/>
      <c r="AH49" s="11"/>
      <c r="AI49" s="11"/>
      <c r="AJ49" s="12"/>
      <c r="AK49" s="42"/>
      <c r="AL49" s="42">
        <v>0</v>
      </c>
      <c r="AM49" s="42"/>
      <c r="AN49" s="42"/>
      <c r="AO49" s="42"/>
    </row>
    <row r="50" spans="1:41" ht="43.5">
      <c r="A50" s="3" t="s">
        <v>483</v>
      </c>
      <c r="B50" s="11"/>
      <c r="C50" s="11"/>
      <c r="D50" s="11"/>
      <c r="E50" s="11"/>
      <c r="F50" s="12"/>
      <c r="G50" s="42"/>
      <c r="H50" s="12"/>
      <c r="I50" s="42"/>
      <c r="J50" s="12">
        <v>1</v>
      </c>
      <c r="K50" s="42"/>
      <c r="L50" s="11"/>
      <c r="M50" s="11"/>
      <c r="N50" s="11"/>
      <c r="O50" s="11"/>
      <c r="P50" s="12"/>
      <c r="Q50" s="42"/>
      <c r="R50" s="42"/>
      <c r="S50" s="42"/>
      <c r="T50" s="42"/>
      <c r="U50" s="42"/>
      <c r="V50" s="11"/>
      <c r="W50" s="11"/>
      <c r="X50" s="11"/>
      <c r="Y50" s="11"/>
      <c r="Z50" s="12">
        <v>1</v>
      </c>
      <c r="AA50" s="42"/>
      <c r="AB50" s="12">
        <v>1</v>
      </c>
      <c r="AC50" s="42"/>
      <c r="AD50" s="12">
        <v>1</v>
      </c>
      <c r="AE50" s="42"/>
      <c r="AF50" s="11"/>
      <c r="AG50" s="11"/>
      <c r="AH50" s="11"/>
      <c r="AI50" s="11"/>
      <c r="AJ50" s="12"/>
      <c r="AK50" s="42"/>
      <c r="AL50" s="42">
        <v>0</v>
      </c>
      <c r="AM50" s="42"/>
      <c r="AN50" s="42"/>
      <c r="AO50" s="42"/>
    </row>
    <row r="51" spans="1:41" ht="65.25">
      <c r="A51" s="3" t="s">
        <v>418</v>
      </c>
      <c r="B51" s="11"/>
      <c r="C51" s="11"/>
      <c r="D51" s="11"/>
      <c r="E51" s="11"/>
      <c r="F51" s="12">
        <v>1</v>
      </c>
      <c r="G51" s="42"/>
      <c r="H51" s="12">
        <v>1</v>
      </c>
      <c r="I51" s="42"/>
      <c r="J51" s="12">
        <v>1</v>
      </c>
      <c r="K51" s="42"/>
      <c r="L51" s="11"/>
      <c r="M51" s="11"/>
      <c r="N51" s="11"/>
      <c r="O51" s="11"/>
      <c r="P51" s="12"/>
      <c r="Q51" s="42"/>
      <c r="R51" s="42"/>
      <c r="S51" s="42"/>
      <c r="T51" s="42"/>
      <c r="U51" s="42"/>
      <c r="V51" s="11"/>
      <c r="W51" s="11"/>
      <c r="X51" s="11"/>
      <c r="Y51" s="11"/>
      <c r="Z51" s="12">
        <v>1</v>
      </c>
      <c r="AA51" s="42"/>
      <c r="AB51" s="12"/>
      <c r="AC51" s="42"/>
      <c r="AD51" s="12">
        <v>1</v>
      </c>
      <c r="AE51" s="42"/>
      <c r="AF51" s="11"/>
      <c r="AG51" s="11"/>
      <c r="AH51" s="11"/>
      <c r="AI51" s="11"/>
      <c r="AJ51" s="12"/>
      <c r="AK51" s="42"/>
      <c r="AL51" s="42">
        <v>0</v>
      </c>
      <c r="AM51" s="42"/>
      <c r="AN51" s="42"/>
      <c r="AO51" s="42"/>
    </row>
    <row r="52" spans="1:41" s="7" customFormat="1">
      <c r="A52" s="15" t="s">
        <v>390</v>
      </c>
      <c r="B52" s="230">
        <v>4</v>
      </c>
      <c r="C52" s="230">
        <v>4</v>
      </c>
      <c r="D52" s="230">
        <v>4</v>
      </c>
      <c r="E52" s="230">
        <v>3</v>
      </c>
      <c r="F52" s="35">
        <f>SUM(F53:F57)</f>
        <v>5</v>
      </c>
      <c r="G52" s="46">
        <f>IF(F52&lt;1,0,IF(F52&lt;2,1,IF(F52&lt;3,2,IF(F52&lt;4,3,IF(F52&lt;5,4,IF(F52=5,5))))))</f>
        <v>5</v>
      </c>
      <c r="H52" s="35">
        <f>SUM(H53:H57)</f>
        <v>3</v>
      </c>
      <c r="I52" s="46">
        <f>IF(H52&lt;1,0,IF(H52&lt;2,1,IF(H52&lt;3,2,IF(H52&lt;4,3,IF(H52&lt;5,4,IF(H52=5,5))))))</f>
        <v>3</v>
      </c>
      <c r="J52" s="35">
        <f>SUM(J53:J57)</f>
        <v>5</v>
      </c>
      <c r="K52" s="46">
        <f>IF(J52&lt;1,0,IF(J52&lt;2,1,IF(J52&lt;3,2,IF(J52&lt;4,3,IF(J52&lt;5,4,IF(J52=5,5))))))</f>
        <v>5</v>
      </c>
      <c r="L52" s="230">
        <v>4</v>
      </c>
      <c r="M52" s="230">
        <v>4</v>
      </c>
      <c r="N52" s="230"/>
      <c r="O52" s="230">
        <v>4</v>
      </c>
      <c r="P52" s="35">
        <v>4</v>
      </c>
      <c r="Q52" s="46">
        <f>IF(P52&lt;1,0,IF(P52&lt;2,1,IF(P52&lt;3,2,IF(P52&lt;4,3,IF(P52&lt;5,4,IF(P52=5,5))))))</f>
        <v>4</v>
      </c>
      <c r="R52" s="35">
        <v>4</v>
      </c>
      <c r="S52" s="46">
        <f>IF(R52&lt;1,0,IF(R52&lt;2,1,IF(R52&lt;3,2,IF(R52&lt;4,3,IF(R52&lt;5,4,IF(R52=5,5))))))</f>
        <v>4</v>
      </c>
      <c r="T52" s="35">
        <v>5</v>
      </c>
      <c r="U52" s="46">
        <f>IF(T52&lt;1,0,IF(T52&lt;2,1,IF(T52&lt;3,2,IF(T52&lt;4,3,IF(T52&lt;5,4,IF(T52=5,5))))))</f>
        <v>5</v>
      </c>
      <c r="V52" s="230">
        <v>4</v>
      </c>
      <c r="W52" s="230">
        <v>4</v>
      </c>
      <c r="X52" s="230"/>
      <c r="Y52" s="230">
        <v>4</v>
      </c>
      <c r="Z52" s="35">
        <v>4</v>
      </c>
      <c r="AA52" s="46">
        <f>IF(Z52&lt;1,0,IF(Z52&lt;2,1,IF(Z52&lt;3,2,IF(Z52&lt;4,3,IF(Z52&lt;5,4,IF(Z52=5,5))))))</f>
        <v>4</v>
      </c>
      <c r="AB52" s="35">
        <v>4</v>
      </c>
      <c r="AC52" s="46">
        <f>IF(AB52&lt;1,0,IF(AB52&lt;2,1,IF(AB52&lt;3,2,IF(AB52&lt;4,3,IF(AB52&lt;5,4,IF(AB52=5,5))))))</f>
        <v>4</v>
      </c>
      <c r="AD52" s="35">
        <v>4</v>
      </c>
      <c r="AE52" s="46">
        <f>IF(AD52&lt;1,0,IF(AD52&lt;2,1,IF(AD52&lt;3,2,IF(AD52&lt;4,3,IF(AD52&lt;5,4,IF(AD52=5,5))))))</f>
        <v>4</v>
      </c>
      <c r="AF52" s="230" t="s">
        <v>394</v>
      </c>
      <c r="AG52" s="230" t="s">
        <v>394</v>
      </c>
      <c r="AH52" s="230" t="s">
        <v>394</v>
      </c>
      <c r="AI52" s="230">
        <v>3</v>
      </c>
      <c r="AJ52" s="35">
        <v>5</v>
      </c>
      <c r="AK52" s="46">
        <f>IF(AJ52&lt;1,0,IF(AJ52&lt;2,1,IF(AJ52&lt;3,2,IF(AJ52&lt;4,3,IF(AJ52&lt;5,4,IF(AJ52=5,5))))))</f>
        <v>5</v>
      </c>
      <c r="AL52" s="35">
        <v>4</v>
      </c>
      <c r="AM52" s="46">
        <f>IF(AL52&lt;1,0,IF(AL52&lt;2,1,IF(AL52&lt;3,2,IF(AL52&lt;4,3,IF(AL52&lt;5,4,IF(AL52=5,5))))))</f>
        <v>4</v>
      </c>
      <c r="AN52" s="35">
        <v>5</v>
      </c>
      <c r="AO52" s="46">
        <f>IF(AN52&lt;1,0,IF(AN52&lt;2,1,IF(AN52&lt;3,2,IF(AN52&lt;4,3,IF(AN52&lt;5,4,IF(AN52=5,5))))))</f>
        <v>5</v>
      </c>
    </row>
    <row r="53" spans="1:41" s="7" customFormat="1" ht="87">
      <c r="A53" s="13" t="s">
        <v>484</v>
      </c>
      <c r="B53" s="206"/>
      <c r="C53" s="206"/>
      <c r="D53" s="206"/>
      <c r="E53" s="206"/>
      <c r="F53" s="186">
        <v>1</v>
      </c>
      <c r="G53" s="42"/>
      <c r="H53" s="186">
        <v>1</v>
      </c>
      <c r="I53" s="42"/>
      <c r="J53" s="186">
        <v>1</v>
      </c>
      <c r="K53" s="42"/>
      <c r="L53" s="206"/>
      <c r="M53" s="206"/>
      <c r="N53" s="206"/>
      <c r="O53" s="206"/>
      <c r="P53" s="186"/>
      <c r="Q53" s="42"/>
      <c r="R53" s="42">
        <v>1</v>
      </c>
      <c r="S53" s="42"/>
      <c r="T53" s="42"/>
      <c r="U53" s="42"/>
      <c r="V53" s="206"/>
      <c r="W53" s="206"/>
      <c r="X53" s="206"/>
      <c r="Y53" s="206"/>
      <c r="Z53" s="186"/>
      <c r="AA53" s="42"/>
      <c r="AB53" s="42">
        <v>1</v>
      </c>
      <c r="AC53" s="42"/>
      <c r="AD53" s="42"/>
      <c r="AE53" s="42"/>
      <c r="AF53" s="206"/>
      <c r="AG53" s="206"/>
      <c r="AH53" s="206"/>
      <c r="AI53" s="206"/>
      <c r="AJ53" s="186"/>
      <c r="AK53" s="42"/>
      <c r="AL53" s="42">
        <v>1</v>
      </c>
      <c r="AM53" s="42"/>
      <c r="AN53" s="42"/>
      <c r="AO53" s="42"/>
    </row>
    <row r="54" spans="1:41" s="7" customFormat="1" ht="152.25">
      <c r="A54" s="13" t="s">
        <v>485</v>
      </c>
      <c r="B54" s="206"/>
      <c r="C54" s="206"/>
      <c r="D54" s="206"/>
      <c r="E54" s="206"/>
      <c r="F54" s="186">
        <v>1</v>
      </c>
      <c r="G54" s="42"/>
      <c r="H54" s="186"/>
      <c r="I54" s="42"/>
      <c r="J54" s="186">
        <v>1</v>
      </c>
      <c r="K54" s="42"/>
      <c r="L54" s="206"/>
      <c r="M54" s="206"/>
      <c r="N54" s="206"/>
      <c r="O54" s="206"/>
      <c r="P54" s="186"/>
      <c r="Q54" s="42"/>
      <c r="R54" s="42">
        <v>0</v>
      </c>
      <c r="S54" s="42"/>
      <c r="T54" s="42"/>
      <c r="U54" s="42"/>
      <c r="V54" s="206"/>
      <c r="W54" s="206"/>
      <c r="X54" s="206"/>
      <c r="Y54" s="206"/>
      <c r="Z54" s="186"/>
      <c r="AA54" s="42"/>
      <c r="AB54" s="42">
        <v>0</v>
      </c>
      <c r="AC54" s="42"/>
      <c r="AD54" s="42"/>
      <c r="AE54" s="42"/>
      <c r="AF54" s="206"/>
      <c r="AG54" s="206"/>
      <c r="AH54" s="206"/>
      <c r="AI54" s="206"/>
      <c r="AJ54" s="186"/>
      <c r="AK54" s="42"/>
      <c r="AL54" s="42">
        <v>1</v>
      </c>
      <c r="AM54" s="42"/>
      <c r="AN54" s="42"/>
      <c r="AO54" s="42"/>
    </row>
    <row r="55" spans="1:41" s="7" customFormat="1" ht="43.5">
      <c r="A55" s="13" t="s">
        <v>486</v>
      </c>
      <c r="B55" s="206"/>
      <c r="C55" s="206"/>
      <c r="D55" s="206"/>
      <c r="E55" s="206"/>
      <c r="F55" s="186">
        <v>1</v>
      </c>
      <c r="G55" s="42"/>
      <c r="H55" s="186">
        <v>1</v>
      </c>
      <c r="I55" s="42"/>
      <c r="J55" s="186">
        <v>1</v>
      </c>
      <c r="K55" s="42"/>
      <c r="L55" s="206"/>
      <c r="M55" s="206"/>
      <c r="N55" s="206"/>
      <c r="O55" s="206"/>
      <c r="P55" s="186"/>
      <c r="Q55" s="42"/>
      <c r="R55" s="42">
        <v>1</v>
      </c>
      <c r="S55" s="42"/>
      <c r="T55" s="42"/>
      <c r="U55" s="42"/>
      <c r="V55" s="206"/>
      <c r="W55" s="206"/>
      <c r="X55" s="206"/>
      <c r="Y55" s="206"/>
      <c r="Z55" s="186"/>
      <c r="AA55" s="42"/>
      <c r="AB55" s="42">
        <v>1</v>
      </c>
      <c r="AC55" s="42"/>
      <c r="AD55" s="42"/>
      <c r="AE55" s="42"/>
      <c r="AF55" s="206"/>
      <c r="AG55" s="206"/>
      <c r="AH55" s="206"/>
      <c r="AI55" s="206"/>
      <c r="AJ55" s="186"/>
      <c r="AK55" s="42"/>
      <c r="AL55" s="42">
        <v>1</v>
      </c>
      <c r="AM55" s="42"/>
      <c r="AN55" s="42"/>
      <c r="AO55" s="42"/>
    </row>
    <row r="56" spans="1:41" s="7" customFormat="1" ht="43.5">
      <c r="A56" s="13" t="s">
        <v>487</v>
      </c>
      <c r="B56" s="206"/>
      <c r="C56" s="206"/>
      <c r="D56" s="206"/>
      <c r="E56" s="206"/>
      <c r="F56" s="186">
        <v>1</v>
      </c>
      <c r="G56" s="42"/>
      <c r="H56" s="186">
        <v>1</v>
      </c>
      <c r="I56" s="42"/>
      <c r="J56" s="186">
        <v>1</v>
      </c>
      <c r="K56" s="42"/>
      <c r="L56" s="206"/>
      <c r="M56" s="206"/>
      <c r="N56" s="206"/>
      <c r="O56" s="206"/>
      <c r="P56" s="186"/>
      <c r="Q56" s="42"/>
      <c r="R56" s="42">
        <v>1</v>
      </c>
      <c r="S56" s="42"/>
      <c r="T56" s="42"/>
      <c r="U56" s="42"/>
      <c r="V56" s="206"/>
      <c r="W56" s="206"/>
      <c r="X56" s="206"/>
      <c r="Y56" s="206"/>
      <c r="Z56" s="186"/>
      <c r="AA56" s="42"/>
      <c r="AB56" s="42">
        <v>1</v>
      </c>
      <c r="AC56" s="42"/>
      <c r="AD56" s="42"/>
      <c r="AE56" s="42"/>
      <c r="AF56" s="206"/>
      <c r="AG56" s="206"/>
      <c r="AH56" s="206"/>
      <c r="AI56" s="206"/>
      <c r="AJ56" s="186"/>
      <c r="AK56" s="42"/>
      <c r="AL56" s="42">
        <v>1</v>
      </c>
      <c r="AM56" s="42"/>
      <c r="AN56" s="42"/>
      <c r="AO56" s="42"/>
    </row>
    <row r="57" spans="1:41" s="7" customFormat="1" ht="65.25">
      <c r="A57" s="13" t="s">
        <v>488</v>
      </c>
      <c r="B57" s="206"/>
      <c r="C57" s="206"/>
      <c r="D57" s="206"/>
      <c r="E57" s="206"/>
      <c r="F57" s="186">
        <v>1</v>
      </c>
      <c r="G57" s="42"/>
      <c r="H57" s="186"/>
      <c r="I57" s="42"/>
      <c r="J57" s="186">
        <v>1</v>
      </c>
      <c r="K57" s="42"/>
      <c r="L57" s="206"/>
      <c r="M57" s="206"/>
      <c r="N57" s="206"/>
      <c r="O57" s="206"/>
      <c r="P57" s="186"/>
      <c r="Q57" s="42"/>
      <c r="R57" s="42">
        <v>1</v>
      </c>
      <c r="S57" s="42"/>
      <c r="T57" s="42"/>
      <c r="U57" s="42"/>
      <c r="V57" s="206"/>
      <c r="W57" s="206"/>
      <c r="X57" s="206"/>
      <c r="Y57" s="206"/>
      <c r="Z57" s="186"/>
      <c r="AA57" s="42"/>
      <c r="AB57" s="42">
        <v>1</v>
      </c>
      <c r="AC57" s="42"/>
      <c r="AD57" s="42"/>
      <c r="AE57" s="42"/>
      <c r="AF57" s="206"/>
      <c r="AG57" s="206"/>
      <c r="AH57" s="206"/>
      <c r="AI57" s="206"/>
      <c r="AJ57" s="186"/>
      <c r="AK57" s="42"/>
      <c r="AL57" s="42">
        <v>0</v>
      </c>
      <c r="AM57" s="42"/>
      <c r="AN57" s="42"/>
      <c r="AO57" s="42"/>
    </row>
    <row r="58" spans="1:41" ht="43.5">
      <c r="A58" s="15" t="s">
        <v>391</v>
      </c>
      <c r="B58" s="11" t="s">
        <v>394</v>
      </c>
      <c r="C58" s="11" t="s">
        <v>394</v>
      </c>
      <c r="D58" s="11" t="s">
        <v>394</v>
      </c>
      <c r="E58" s="11" t="s">
        <v>394</v>
      </c>
      <c r="F58" s="23">
        <f>SUM(F59:F63)</f>
        <v>5</v>
      </c>
      <c r="G58" s="38">
        <f>IF(F58&lt;1,0,IF(F58&lt;2,1,IF(F58&lt;3,2,IF(F58&lt;4,3,IF(F58&lt;5,4,IF(F58=5,5))))))</f>
        <v>5</v>
      </c>
      <c r="H58" s="23">
        <f>SUM(H59:H63)</f>
        <v>2</v>
      </c>
      <c r="I58" s="38">
        <f>IF(H58&lt;1,0,IF(H58&lt;2,1,IF(H58&lt;3,2,IF(H58&lt;4,3,IF(H58&lt;5,4,IF(H58=5,5))))))</f>
        <v>2</v>
      </c>
      <c r="J58" s="23">
        <f>SUM(J59:J63)</f>
        <v>5</v>
      </c>
      <c r="K58" s="38">
        <f>IF(J58&lt;1,0,IF(J58&lt;2,1,IF(J58&lt;3,2,IF(J58&lt;4,3,IF(J58&lt;5,4,IF(J58=5,5))))))</f>
        <v>5</v>
      </c>
      <c r="L58" s="11" t="s">
        <v>394</v>
      </c>
      <c r="M58" s="11" t="s">
        <v>394</v>
      </c>
      <c r="N58" s="11" t="s">
        <v>394</v>
      </c>
      <c r="O58" s="11" t="s">
        <v>394</v>
      </c>
      <c r="P58" s="23">
        <v>5</v>
      </c>
      <c r="Q58" s="38">
        <f>IF(P58&lt;1,0,IF(P58&lt;2,1,IF(P58&lt;3,2,IF(P58&lt;4,3,IF(P58&lt;5,4,IF(P58=5,5))))))</f>
        <v>5</v>
      </c>
      <c r="R58" s="22">
        <f>SUM(R59:R63)</f>
        <v>2</v>
      </c>
      <c r="S58" s="38">
        <f>IF(R58&lt;1,0,IF(R58&lt;2,1,IF(R58&lt;3,2,IF(R58&lt;4,3,IF(R58&lt;5,4,IF(R58=5,5))))))</f>
        <v>2</v>
      </c>
      <c r="T58" s="23">
        <v>5</v>
      </c>
      <c r="U58" s="38">
        <f>IF(T58&lt;1,0,IF(T58&lt;2,1,IF(T58&lt;3,2,IF(T58&lt;4,3,IF(T58&lt;5,4,IF(T58=5,5))))))</f>
        <v>5</v>
      </c>
      <c r="V58" s="11" t="s">
        <v>394</v>
      </c>
      <c r="W58" s="11" t="s">
        <v>394</v>
      </c>
      <c r="X58" s="11" t="s">
        <v>394</v>
      </c>
      <c r="Y58" s="11" t="s">
        <v>394</v>
      </c>
      <c r="Z58" s="23">
        <v>4</v>
      </c>
      <c r="AA58" s="38">
        <f>IF(Z58&lt;1,0,IF(Z58&lt;2,1,IF(Z58&lt;3,2,IF(Z58&lt;4,3,IF(Z58&lt;5,4,IF(Z58=5,5))))))</f>
        <v>4</v>
      </c>
      <c r="AB58" s="22">
        <f>SUM(AB59:AB63)</f>
        <v>3</v>
      </c>
      <c r="AC58" s="38">
        <f>IF(AB58&lt;1,0,IF(AB58&lt;2,1,IF(AB58&lt;3,2,IF(AB58&lt;4,3,IF(AB58&lt;5,4,IF(AB58=5,5))))))</f>
        <v>3</v>
      </c>
      <c r="AD58" s="23">
        <v>4</v>
      </c>
      <c r="AE58" s="38">
        <f>IF(AD58&lt;1,0,IF(AD58&lt;2,1,IF(AD58&lt;3,2,IF(AD58&lt;4,3,IF(AD58&lt;5,4,IF(AD58=5,5))))))</f>
        <v>4</v>
      </c>
      <c r="AF58" s="11" t="s">
        <v>394</v>
      </c>
      <c r="AG58" s="11" t="s">
        <v>394</v>
      </c>
      <c r="AH58" s="11" t="s">
        <v>394</v>
      </c>
      <c r="AI58" s="11" t="s">
        <v>394</v>
      </c>
      <c r="AJ58" s="23">
        <v>4</v>
      </c>
      <c r="AK58" s="38">
        <f>IF(AJ58&lt;1,0,IF(AJ58&lt;2,1,IF(AJ58&lt;3,2,IF(AJ58&lt;4,3,IF(AJ58&lt;5,4,IF(AJ58=5,5))))))</f>
        <v>4</v>
      </c>
      <c r="AL58" s="22">
        <f>SUM(AL59:AL63)</f>
        <v>1</v>
      </c>
      <c r="AM58" s="38">
        <f>IF(AL58&lt;1,0,IF(AL58&lt;2,1,IF(AL58&lt;3,2,IF(AL58&lt;4,3,IF(AL58&lt;5,4,IF(AL58=5,5))))))</f>
        <v>1</v>
      </c>
      <c r="AN58" s="23">
        <v>4</v>
      </c>
      <c r="AO58" s="38">
        <f>IF(AN58&lt;1,0,IF(AN58&lt;2,1,IF(AN58&lt;3,2,IF(AN58&lt;4,3,IF(AN58&lt;5,4,IF(AN58=5,5))))))</f>
        <v>4</v>
      </c>
    </row>
    <row r="59" spans="1:41" ht="65.25">
      <c r="A59" s="3" t="s">
        <v>489</v>
      </c>
      <c r="B59" s="11"/>
      <c r="C59" s="11"/>
      <c r="D59" s="11"/>
      <c r="E59" s="11"/>
      <c r="F59" s="12">
        <v>1</v>
      </c>
      <c r="G59" s="42"/>
      <c r="H59" s="12">
        <v>1</v>
      </c>
      <c r="I59" s="42"/>
      <c r="J59" s="12">
        <v>1</v>
      </c>
      <c r="K59" s="42"/>
      <c r="L59" s="11"/>
      <c r="M59" s="11"/>
      <c r="N59" s="11"/>
      <c r="O59" s="11"/>
      <c r="P59" s="12"/>
      <c r="Q59" s="42"/>
      <c r="R59" s="42">
        <v>1</v>
      </c>
      <c r="S59" s="42"/>
      <c r="T59" s="42"/>
      <c r="U59" s="42"/>
      <c r="V59" s="11"/>
      <c r="W59" s="11"/>
      <c r="X59" s="11"/>
      <c r="Y59" s="11"/>
      <c r="Z59" s="12"/>
      <c r="AA59" s="42"/>
      <c r="AB59" s="42">
        <v>1</v>
      </c>
      <c r="AC59" s="42"/>
      <c r="AD59" s="42"/>
      <c r="AE59" s="42"/>
      <c r="AF59" s="11"/>
      <c r="AG59" s="11"/>
      <c r="AH59" s="11"/>
      <c r="AI59" s="11"/>
      <c r="AJ59" s="12"/>
      <c r="AK59" s="42"/>
      <c r="AL59" s="42">
        <v>1</v>
      </c>
      <c r="AM59" s="42"/>
      <c r="AN59" s="42"/>
      <c r="AO59" s="42"/>
    </row>
    <row r="60" spans="1:41">
      <c r="A60" s="3" t="s">
        <v>392</v>
      </c>
      <c r="B60" s="11"/>
      <c r="C60" s="11"/>
      <c r="D60" s="11"/>
      <c r="E60" s="11"/>
      <c r="F60" s="12">
        <v>1</v>
      </c>
      <c r="G60" s="42"/>
      <c r="H60" s="12">
        <v>1</v>
      </c>
      <c r="I60" s="42"/>
      <c r="J60" s="12">
        <v>1</v>
      </c>
      <c r="K60" s="42"/>
      <c r="L60" s="11"/>
      <c r="M60" s="11"/>
      <c r="N60" s="11"/>
      <c r="O60" s="11"/>
      <c r="P60" s="12"/>
      <c r="Q60" s="42"/>
      <c r="R60" s="42">
        <v>1</v>
      </c>
      <c r="S60" s="42"/>
      <c r="T60" s="42"/>
      <c r="U60" s="42"/>
      <c r="V60" s="11"/>
      <c r="W60" s="11"/>
      <c r="X60" s="11"/>
      <c r="Y60" s="11"/>
      <c r="Z60" s="12"/>
      <c r="AA60" s="42"/>
      <c r="AB60" s="42">
        <v>1</v>
      </c>
      <c r="AC60" s="42"/>
      <c r="AD60" s="42"/>
      <c r="AE60" s="42"/>
      <c r="AF60" s="11"/>
      <c r="AG60" s="11"/>
      <c r="AH60" s="11"/>
      <c r="AI60" s="11"/>
      <c r="AJ60" s="12"/>
      <c r="AK60" s="42"/>
      <c r="AL60" s="42"/>
      <c r="AM60" s="42"/>
      <c r="AN60" s="42"/>
      <c r="AO60" s="42"/>
    </row>
    <row r="61" spans="1:41" ht="65.25">
      <c r="A61" s="3" t="s">
        <v>490</v>
      </c>
      <c r="B61" s="11"/>
      <c r="C61" s="11"/>
      <c r="D61" s="11"/>
      <c r="E61" s="11"/>
      <c r="F61" s="12">
        <v>1</v>
      </c>
      <c r="G61" s="42"/>
      <c r="H61" s="12"/>
      <c r="I61" s="42"/>
      <c r="J61" s="12">
        <v>1</v>
      </c>
      <c r="K61" s="42"/>
      <c r="L61" s="11"/>
      <c r="M61" s="11"/>
      <c r="N61" s="11"/>
      <c r="O61" s="11"/>
      <c r="P61" s="12"/>
      <c r="Q61" s="42"/>
      <c r="R61" s="42"/>
      <c r="S61" s="42"/>
      <c r="T61" s="42"/>
      <c r="U61" s="42"/>
      <c r="V61" s="11"/>
      <c r="W61" s="11"/>
      <c r="X61" s="11"/>
      <c r="Y61" s="11"/>
      <c r="Z61" s="12"/>
      <c r="AA61" s="42"/>
      <c r="AB61" s="42">
        <v>1</v>
      </c>
      <c r="AC61" s="42"/>
      <c r="AD61" s="42"/>
      <c r="AE61" s="42"/>
      <c r="AF61" s="11"/>
      <c r="AG61" s="11"/>
      <c r="AH61" s="11"/>
      <c r="AI61" s="11"/>
      <c r="AJ61" s="12"/>
      <c r="AK61" s="42"/>
      <c r="AL61" s="42"/>
      <c r="AM61" s="42"/>
      <c r="AN61" s="42"/>
      <c r="AO61" s="42"/>
    </row>
    <row r="62" spans="1:41" ht="43.5">
      <c r="A62" s="3" t="s">
        <v>393</v>
      </c>
      <c r="B62" s="11"/>
      <c r="C62" s="11"/>
      <c r="D62" s="11"/>
      <c r="E62" s="11"/>
      <c r="F62" s="12">
        <v>1</v>
      </c>
      <c r="G62" s="42"/>
      <c r="H62" s="12"/>
      <c r="I62" s="42"/>
      <c r="J62" s="12">
        <v>1</v>
      </c>
      <c r="K62" s="42"/>
      <c r="L62" s="11"/>
      <c r="M62" s="11"/>
      <c r="N62" s="11"/>
      <c r="O62" s="11"/>
      <c r="P62" s="12"/>
      <c r="Q62" s="42"/>
      <c r="R62" s="42"/>
      <c r="S62" s="42"/>
      <c r="T62" s="42"/>
      <c r="U62" s="42"/>
      <c r="V62" s="11"/>
      <c r="W62" s="11"/>
      <c r="X62" s="11"/>
      <c r="Y62" s="11"/>
      <c r="Z62" s="12"/>
      <c r="AA62" s="42"/>
      <c r="AB62" s="42"/>
      <c r="AC62" s="42"/>
      <c r="AD62" s="42"/>
      <c r="AE62" s="42"/>
      <c r="AF62" s="11"/>
      <c r="AG62" s="11"/>
      <c r="AH62" s="11"/>
      <c r="AI62" s="11"/>
      <c r="AJ62" s="12"/>
      <c r="AK62" s="42"/>
      <c r="AL62" s="42"/>
      <c r="AM62" s="42"/>
      <c r="AN62" s="42"/>
      <c r="AO62" s="42"/>
    </row>
    <row r="63" spans="1:41" ht="43.5">
      <c r="A63" s="3" t="s">
        <v>491</v>
      </c>
      <c r="B63" s="11"/>
      <c r="C63" s="11"/>
      <c r="D63" s="11"/>
      <c r="E63" s="11"/>
      <c r="F63" s="12">
        <v>1</v>
      </c>
      <c r="G63" s="42"/>
      <c r="H63" s="12"/>
      <c r="I63" s="42"/>
      <c r="J63" s="12">
        <v>1</v>
      </c>
      <c r="K63" s="42"/>
      <c r="L63" s="11"/>
      <c r="M63" s="11"/>
      <c r="N63" s="11"/>
      <c r="O63" s="11"/>
      <c r="P63" s="12"/>
      <c r="Q63" s="42"/>
      <c r="R63" s="42"/>
      <c r="S63" s="42"/>
      <c r="T63" s="42"/>
      <c r="U63" s="42"/>
      <c r="V63" s="11"/>
      <c r="W63" s="11"/>
      <c r="X63" s="11"/>
      <c r="Y63" s="11"/>
      <c r="Z63" s="12"/>
      <c r="AA63" s="42"/>
      <c r="AB63" s="42"/>
      <c r="AC63" s="42"/>
      <c r="AD63" s="42"/>
      <c r="AE63" s="42"/>
      <c r="AF63" s="11"/>
      <c r="AG63" s="11"/>
      <c r="AH63" s="11"/>
      <c r="AI63" s="11"/>
      <c r="AJ63" s="12"/>
      <c r="AK63" s="42"/>
      <c r="AL63" s="42"/>
      <c r="AM63" s="42"/>
      <c r="AN63" s="42"/>
      <c r="AO63" s="42"/>
    </row>
    <row r="64" spans="1:41" s="223" customFormat="1">
      <c r="A64" s="104" t="s">
        <v>421</v>
      </c>
      <c r="B64" s="106"/>
      <c r="C64" s="106"/>
      <c r="D64" s="106"/>
      <c r="E64" s="106"/>
      <c r="F64" s="221"/>
      <c r="G64" s="222"/>
      <c r="H64" s="221"/>
      <c r="I64" s="222"/>
      <c r="J64" s="221"/>
      <c r="K64" s="222"/>
      <c r="L64" s="106"/>
      <c r="M64" s="106"/>
      <c r="N64" s="106"/>
      <c r="O64" s="106"/>
      <c r="P64" s="221"/>
      <c r="Q64" s="222"/>
      <c r="R64" s="222"/>
      <c r="S64" s="222"/>
      <c r="T64" s="222"/>
      <c r="U64" s="222"/>
      <c r="V64" s="106"/>
      <c r="W64" s="106"/>
      <c r="X64" s="106"/>
      <c r="Y64" s="106"/>
      <c r="Z64" s="221"/>
      <c r="AA64" s="222"/>
      <c r="AB64" s="222"/>
      <c r="AC64" s="222"/>
      <c r="AD64" s="222"/>
      <c r="AE64" s="222"/>
      <c r="AF64" s="106"/>
      <c r="AG64" s="106"/>
      <c r="AH64" s="106"/>
      <c r="AI64" s="106"/>
      <c r="AJ64" s="221"/>
      <c r="AK64" s="222"/>
      <c r="AL64" s="222"/>
      <c r="AM64" s="222"/>
      <c r="AN64" s="222"/>
      <c r="AO64" s="222"/>
    </row>
    <row r="65" spans="1:41" s="253" customFormat="1" ht="26.25" customHeight="1">
      <c r="A65" s="250" t="s">
        <v>492</v>
      </c>
      <c r="B65" s="250"/>
      <c r="C65" s="250"/>
      <c r="D65" s="250"/>
      <c r="E65" s="250"/>
      <c r="F65" s="251"/>
      <c r="G65" s="252"/>
      <c r="H65" s="251"/>
      <c r="I65" s="252"/>
      <c r="J65" s="251"/>
      <c r="K65" s="252"/>
      <c r="L65" s="250"/>
      <c r="M65" s="250"/>
      <c r="N65" s="250"/>
      <c r="O65" s="250"/>
      <c r="P65" s="250"/>
      <c r="Q65" s="252"/>
      <c r="R65" s="252"/>
      <c r="S65" s="252"/>
      <c r="T65" s="252"/>
      <c r="U65" s="252"/>
      <c r="V65" s="250"/>
      <c r="W65" s="250"/>
      <c r="X65" s="250"/>
      <c r="Y65" s="250"/>
      <c r="Z65" s="250"/>
      <c r="AA65" s="252"/>
      <c r="AB65" s="252"/>
      <c r="AC65" s="252"/>
      <c r="AD65" s="252"/>
      <c r="AE65" s="252"/>
      <c r="AF65" s="250"/>
      <c r="AG65" s="250"/>
      <c r="AH65" s="250"/>
      <c r="AI65" s="250"/>
      <c r="AJ65" s="250"/>
      <c r="AK65" s="252"/>
      <c r="AL65" s="252"/>
      <c r="AM65" s="252"/>
      <c r="AN65" s="252"/>
      <c r="AO65" s="252"/>
    </row>
    <row r="66" spans="1:41" s="197" customFormat="1" ht="43.5">
      <c r="A66" s="93" t="s">
        <v>423</v>
      </c>
      <c r="B66" s="220" t="s">
        <v>394</v>
      </c>
      <c r="C66" s="220" t="s">
        <v>394</v>
      </c>
      <c r="D66" s="220" t="s">
        <v>394</v>
      </c>
      <c r="E66" s="220" t="s">
        <v>394</v>
      </c>
      <c r="F66" s="50">
        <f>SUM(F67:F71)</f>
        <v>5</v>
      </c>
      <c r="G66" s="38">
        <f>IF(F66&lt;1,0,IF(F66&lt;2,1,IF(F66&lt;3,2,IF(F66&lt;4,3,IF(F66&lt;5,4,IF(F66=5,5))))))</f>
        <v>5</v>
      </c>
      <c r="H66" s="50">
        <f>SUM(H67:H71)</f>
        <v>2</v>
      </c>
      <c r="I66" s="38">
        <f>IF(H66&lt;1,0,IF(H66&lt;2,1,IF(H66&lt;3,2,IF(H66&lt;4,3,IF(H66&lt;5,4,IF(H66=5,5))))))</f>
        <v>2</v>
      </c>
      <c r="J66" s="50">
        <f>SUM(J67:J71)</f>
        <v>5</v>
      </c>
      <c r="K66" s="38">
        <f>IF(J66&lt;1,0,IF(J66&lt;2,1,IF(J66&lt;3,2,IF(J66&lt;4,3,IF(J66&lt;5,4,IF(J66=5,5))))))</f>
        <v>5</v>
      </c>
      <c r="L66" s="220"/>
      <c r="M66" s="220"/>
      <c r="N66" s="220"/>
      <c r="O66" s="220"/>
      <c r="P66" s="220"/>
      <c r="Q66" s="94"/>
      <c r="R66" s="94"/>
      <c r="S66" s="94"/>
      <c r="T66" s="94"/>
      <c r="U66" s="94"/>
      <c r="V66" s="220"/>
      <c r="W66" s="220"/>
      <c r="X66" s="220"/>
      <c r="Y66" s="220"/>
      <c r="Z66" s="220"/>
      <c r="AA66" s="94"/>
      <c r="AB66" s="94"/>
      <c r="AC66" s="94"/>
      <c r="AD66" s="94"/>
      <c r="AE66" s="94"/>
      <c r="AF66" s="220"/>
      <c r="AG66" s="220"/>
      <c r="AH66" s="220"/>
      <c r="AI66" s="220"/>
      <c r="AJ66" s="220"/>
      <c r="AK66" s="94"/>
      <c r="AL66" s="94"/>
      <c r="AM66" s="94"/>
      <c r="AN66" s="94"/>
      <c r="AO66" s="94"/>
    </row>
    <row r="67" spans="1:41" s="197" customFormat="1" ht="48">
      <c r="A67" s="232" t="s">
        <v>399</v>
      </c>
      <c r="B67" s="220"/>
      <c r="C67" s="220"/>
      <c r="D67" s="220"/>
      <c r="E67" s="220"/>
      <c r="F67" s="50">
        <v>1</v>
      </c>
      <c r="G67" s="94"/>
      <c r="H67" s="50">
        <v>1</v>
      </c>
      <c r="I67" s="94"/>
      <c r="J67" s="50">
        <v>1</v>
      </c>
      <c r="K67" s="94"/>
      <c r="L67" s="220"/>
      <c r="M67" s="220"/>
      <c r="N67" s="220"/>
      <c r="O67" s="220"/>
      <c r="P67" s="220"/>
      <c r="Q67" s="94"/>
      <c r="R67" s="94"/>
      <c r="S67" s="94"/>
      <c r="T67" s="94"/>
      <c r="U67" s="94"/>
      <c r="V67" s="220"/>
      <c r="W67" s="220"/>
      <c r="X67" s="220"/>
      <c r="Y67" s="220"/>
      <c r="Z67" s="220"/>
      <c r="AA67" s="94"/>
      <c r="AB67" s="94"/>
      <c r="AC67" s="94"/>
      <c r="AD67" s="94"/>
      <c r="AE67" s="94"/>
      <c r="AF67" s="220"/>
      <c r="AG67" s="220"/>
      <c r="AH67" s="220"/>
      <c r="AI67" s="220"/>
      <c r="AJ67" s="220"/>
      <c r="AK67" s="94"/>
      <c r="AL67" s="94"/>
      <c r="AM67" s="94"/>
      <c r="AN67" s="94"/>
      <c r="AO67" s="94"/>
    </row>
    <row r="68" spans="1:41" s="197" customFormat="1" ht="24">
      <c r="A68" s="232" t="s">
        <v>400</v>
      </c>
      <c r="B68" s="220"/>
      <c r="C68" s="220"/>
      <c r="D68" s="220"/>
      <c r="E68" s="220"/>
      <c r="F68" s="50">
        <v>1</v>
      </c>
      <c r="G68" s="94"/>
      <c r="H68" s="50">
        <v>1</v>
      </c>
      <c r="I68" s="94"/>
      <c r="J68" s="50">
        <v>1</v>
      </c>
      <c r="K68" s="94"/>
      <c r="L68" s="220"/>
      <c r="M68" s="220"/>
      <c r="N68" s="220"/>
      <c r="O68" s="220"/>
      <c r="P68" s="220"/>
      <c r="Q68" s="94"/>
      <c r="R68" s="94"/>
      <c r="S68" s="94"/>
      <c r="T68" s="94"/>
      <c r="U68" s="94"/>
      <c r="V68" s="220"/>
      <c r="W68" s="220"/>
      <c r="X68" s="220"/>
      <c r="Y68" s="220"/>
      <c r="Z68" s="220"/>
      <c r="AA68" s="94"/>
      <c r="AB68" s="94"/>
      <c r="AC68" s="94"/>
      <c r="AD68" s="94"/>
      <c r="AE68" s="94"/>
      <c r="AF68" s="220"/>
      <c r="AG68" s="220"/>
      <c r="AH68" s="220"/>
      <c r="AI68" s="220"/>
      <c r="AJ68" s="220"/>
      <c r="AK68" s="94"/>
      <c r="AL68" s="94"/>
      <c r="AM68" s="94"/>
      <c r="AN68" s="94"/>
      <c r="AO68" s="94"/>
    </row>
    <row r="69" spans="1:41" s="197" customFormat="1" ht="48">
      <c r="A69" s="232" t="s">
        <v>424</v>
      </c>
      <c r="B69" s="220"/>
      <c r="C69" s="220"/>
      <c r="D69" s="220"/>
      <c r="E69" s="220"/>
      <c r="F69" s="50">
        <v>1</v>
      </c>
      <c r="G69" s="94"/>
      <c r="H69" s="50"/>
      <c r="I69" s="94"/>
      <c r="J69" s="50">
        <v>1</v>
      </c>
      <c r="K69" s="94"/>
      <c r="L69" s="220"/>
      <c r="M69" s="220"/>
      <c r="N69" s="220"/>
      <c r="O69" s="220"/>
      <c r="P69" s="220"/>
      <c r="Q69" s="94"/>
      <c r="R69" s="94"/>
      <c r="S69" s="94"/>
      <c r="T69" s="94"/>
      <c r="U69" s="94"/>
      <c r="V69" s="220"/>
      <c r="W69" s="220"/>
      <c r="X69" s="220"/>
      <c r="Y69" s="220"/>
      <c r="Z69" s="220"/>
      <c r="AA69" s="94"/>
      <c r="AB69" s="94"/>
      <c r="AC69" s="94"/>
      <c r="AD69" s="94"/>
      <c r="AE69" s="94"/>
      <c r="AF69" s="220"/>
      <c r="AG69" s="220"/>
      <c r="AH69" s="220"/>
      <c r="AI69" s="220"/>
      <c r="AJ69" s="220"/>
      <c r="AK69" s="94"/>
      <c r="AL69" s="94"/>
      <c r="AM69" s="94"/>
      <c r="AN69" s="94"/>
      <c r="AO69" s="94"/>
    </row>
    <row r="70" spans="1:41" s="197" customFormat="1" ht="48">
      <c r="A70" s="232" t="s">
        <v>401</v>
      </c>
      <c r="B70" s="220"/>
      <c r="C70" s="220"/>
      <c r="D70" s="220"/>
      <c r="E70" s="220"/>
      <c r="F70" s="50">
        <v>1</v>
      </c>
      <c r="G70" s="94"/>
      <c r="H70" s="50"/>
      <c r="I70" s="94"/>
      <c r="J70" s="50">
        <v>1</v>
      </c>
      <c r="K70" s="94"/>
      <c r="L70" s="220"/>
      <c r="M70" s="220"/>
      <c r="N70" s="220"/>
      <c r="O70" s="220"/>
      <c r="P70" s="220"/>
      <c r="Q70" s="94"/>
      <c r="R70" s="94"/>
      <c r="S70" s="94"/>
      <c r="T70" s="94"/>
      <c r="U70" s="94"/>
      <c r="V70" s="220"/>
      <c r="W70" s="220"/>
      <c r="X70" s="220"/>
      <c r="Y70" s="220"/>
      <c r="Z70" s="220"/>
      <c r="AA70" s="94"/>
      <c r="AB70" s="94"/>
      <c r="AC70" s="94"/>
      <c r="AD70" s="94"/>
      <c r="AE70" s="94"/>
      <c r="AF70" s="220"/>
      <c r="AG70" s="220"/>
      <c r="AH70" s="220"/>
      <c r="AI70" s="220"/>
      <c r="AJ70" s="220"/>
      <c r="AK70" s="94"/>
      <c r="AL70" s="94"/>
      <c r="AM70" s="94"/>
      <c r="AN70" s="94"/>
      <c r="AO70" s="94"/>
    </row>
    <row r="71" spans="1:41" s="197" customFormat="1" ht="48">
      <c r="A71" s="232" t="s">
        <v>402</v>
      </c>
      <c r="B71" s="220"/>
      <c r="C71" s="220"/>
      <c r="D71" s="220"/>
      <c r="E71" s="220"/>
      <c r="F71" s="50">
        <v>1</v>
      </c>
      <c r="G71" s="94"/>
      <c r="H71" s="50"/>
      <c r="I71" s="94"/>
      <c r="J71" s="50">
        <v>1</v>
      </c>
      <c r="K71" s="94"/>
      <c r="L71" s="220"/>
      <c r="M71" s="220"/>
      <c r="N71" s="220"/>
      <c r="O71" s="220"/>
      <c r="P71" s="220"/>
      <c r="Q71" s="94"/>
      <c r="R71" s="94"/>
      <c r="S71" s="94"/>
      <c r="T71" s="94"/>
      <c r="U71" s="94"/>
      <c r="V71" s="220"/>
      <c r="W71" s="220"/>
      <c r="X71" s="220"/>
      <c r="Y71" s="220"/>
      <c r="Z71" s="220"/>
      <c r="AA71" s="94"/>
      <c r="AB71" s="94"/>
      <c r="AC71" s="94"/>
      <c r="AD71" s="94"/>
      <c r="AE71" s="94"/>
      <c r="AF71" s="220"/>
      <c r="AG71" s="220"/>
      <c r="AH71" s="220"/>
      <c r="AI71" s="220"/>
      <c r="AJ71" s="220"/>
      <c r="AK71" s="94"/>
      <c r="AL71" s="94"/>
      <c r="AM71" s="94"/>
      <c r="AN71" s="94"/>
      <c r="AO71" s="94"/>
    </row>
    <row r="72" spans="1:41" s="253" customFormat="1">
      <c r="A72" s="250" t="s">
        <v>493</v>
      </c>
      <c r="B72" s="254"/>
      <c r="C72" s="254"/>
      <c r="D72" s="254"/>
      <c r="E72" s="254"/>
      <c r="F72" s="255"/>
      <c r="G72" s="256"/>
      <c r="H72" s="255"/>
      <c r="I72" s="256"/>
      <c r="J72" s="255"/>
      <c r="K72" s="256"/>
      <c r="L72" s="254"/>
      <c r="M72" s="254"/>
      <c r="N72" s="254"/>
      <c r="O72" s="254"/>
      <c r="P72" s="255"/>
      <c r="Q72" s="257"/>
      <c r="R72" s="257"/>
      <c r="S72" s="257"/>
      <c r="T72" s="257"/>
      <c r="U72" s="257"/>
      <c r="V72" s="254"/>
      <c r="W72" s="254"/>
      <c r="X72" s="254"/>
      <c r="Y72" s="254"/>
      <c r="Z72" s="255"/>
      <c r="AA72" s="257"/>
      <c r="AB72" s="257"/>
      <c r="AC72" s="257"/>
      <c r="AD72" s="257"/>
      <c r="AE72" s="257"/>
      <c r="AF72" s="254"/>
      <c r="AG72" s="254"/>
      <c r="AH72" s="254"/>
      <c r="AI72" s="254"/>
      <c r="AJ72" s="255"/>
      <c r="AK72" s="257"/>
      <c r="AL72" s="257"/>
      <c r="AM72" s="257"/>
      <c r="AN72" s="257"/>
      <c r="AO72" s="257"/>
    </row>
    <row r="73" spans="1:41" s="197" customFormat="1" ht="87">
      <c r="A73" s="93" t="s">
        <v>425</v>
      </c>
      <c r="B73" s="233" t="s">
        <v>427</v>
      </c>
      <c r="C73" s="233" t="s">
        <v>427</v>
      </c>
      <c r="D73" s="233" t="s">
        <v>427</v>
      </c>
      <c r="E73" s="233" t="s">
        <v>427</v>
      </c>
      <c r="F73" s="165">
        <f>SUM(F74:F78)</f>
        <v>5</v>
      </c>
      <c r="G73" s="38">
        <f>IF(F73&lt;1,0,IF(F73&lt;2,1,IF(F73&lt;3,2,IF(F73&lt;4,3,IF(F73&lt;5,4,IF(F73=5,5))))))</f>
        <v>5</v>
      </c>
      <c r="H73" s="165">
        <f>SUM(H74:H78)</f>
        <v>2</v>
      </c>
      <c r="I73" s="38">
        <f>IF(H73&lt;1,0,IF(H73&lt;2,1,IF(H73&lt;3,2,IF(H73&lt;4,3,IF(H73&lt;5,4,IF(H73=5,5))))))</f>
        <v>2</v>
      </c>
      <c r="J73" s="165">
        <f>SUM(J74:J78)</f>
        <v>5</v>
      </c>
      <c r="K73" s="38">
        <f>IF(J73&lt;1,0,IF(J73&lt;2,1,IF(J73&lt;3,2,IF(J73&lt;4,3,IF(J73&lt;5,4,IF(J73=5,5))))))</f>
        <v>5</v>
      </c>
      <c r="L73" s="233"/>
      <c r="M73" s="233"/>
      <c r="N73" s="233"/>
      <c r="O73" s="233"/>
      <c r="P73" s="165"/>
      <c r="Q73" s="169"/>
      <c r="R73" s="169"/>
      <c r="S73" s="169"/>
      <c r="T73" s="169"/>
      <c r="U73" s="169"/>
      <c r="V73" s="233"/>
      <c r="W73" s="233"/>
      <c r="X73" s="233"/>
      <c r="Y73" s="233"/>
      <c r="Z73" s="165"/>
      <c r="AA73" s="169"/>
      <c r="AB73" s="169"/>
      <c r="AC73" s="169"/>
      <c r="AD73" s="169"/>
      <c r="AE73" s="169"/>
      <c r="AF73" s="233"/>
      <c r="AG73" s="233"/>
      <c r="AH73" s="233"/>
      <c r="AI73" s="233"/>
      <c r="AJ73" s="165"/>
      <c r="AK73" s="169"/>
      <c r="AL73" s="169"/>
      <c r="AM73" s="169"/>
      <c r="AN73" s="169"/>
      <c r="AO73" s="169"/>
    </row>
    <row r="74" spans="1:41" s="197" customFormat="1" ht="48">
      <c r="A74" s="232" t="s">
        <v>426</v>
      </c>
      <c r="B74" s="233"/>
      <c r="C74" s="233"/>
      <c r="D74" s="233"/>
      <c r="E74" s="233"/>
      <c r="F74" s="165">
        <v>1</v>
      </c>
      <c r="G74" s="167"/>
      <c r="H74" s="165">
        <v>1</v>
      </c>
      <c r="I74" s="167"/>
      <c r="J74" s="165">
        <v>1</v>
      </c>
      <c r="K74" s="167"/>
      <c r="L74" s="233"/>
      <c r="M74" s="233"/>
      <c r="N74" s="233"/>
      <c r="O74" s="233"/>
      <c r="P74" s="165"/>
      <c r="Q74" s="169"/>
      <c r="R74" s="169"/>
      <c r="S74" s="169"/>
      <c r="T74" s="169"/>
      <c r="U74" s="169"/>
      <c r="V74" s="233"/>
      <c r="W74" s="233"/>
      <c r="X74" s="233"/>
      <c r="Y74" s="233"/>
      <c r="Z74" s="165"/>
      <c r="AA74" s="169"/>
      <c r="AB74" s="169"/>
      <c r="AC74" s="169"/>
      <c r="AD74" s="169"/>
      <c r="AE74" s="169"/>
      <c r="AF74" s="233"/>
      <c r="AG74" s="233"/>
      <c r="AH74" s="233"/>
      <c r="AI74" s="233"/>
      <c r="AJ74" s="165"/>
      <c r="AK74" s="169"/>
      <c r="AL74" s="169"/>
      <c r="AM74" s="169"/>
      <c r="AN74" s="169"/>
      <c r="AO74" s="169"/>
    </row>
    <row r="75" spans="1:41" s="197" customFormat="1" ht="24">
      <c r="A75" s="232" t="s">
        <v>395</v>
      </c>
      <c r="B75" s="233"/>
      <c r="C75" s="233"/>
      <c r="D75" s="233"/>
      <c r="E75" s="233"/>
      <c r="F75" s="165">
        <v>1</v>
      </c>
      <c r="G75" s="167"/>
      <c r="H75" s="165">
        <v>1</v>
      </c>
      <c r="I75" s="167"/>
      <c r="J75" s="165">
        <v>1</v>
      </c>
      <c r="K75" s="167"/>
      <c r="L75" s="233"/>
      <c r="M75" s="233"/>
      <c r="N75" s="233"/>
      <c r="O75" s="233"/>
      <c r="P75" s="165"/>
      <c r="Q75" s="169"/>
      <c r="R75" s="169"/>
      <c r="S75" s="169"/>
      <c r="T75" s="169"/>
      <c r="U75" s="169"/>
      <c r="V75" s="233"/>
      <c r="W75" s="233"/>
      <c r="X75" s="233"/>
      <c r="Y75" s="233"/>
      <c r="Z75" s="165"/>
      <c r="AA75" s="169"/>
      <c r="AB75" s="169"/>
      <c r="AC75" s="169"/>
      <c r="AD75" s="169"/>
      <c r="AE75" s="169"/>
      <c r="AF75" s="233"/>
      <c r="AG75" s="233"/>
      <c r="AH75" s="233"/>
      <c r="AI75" s="233"/>
      <c r="AJ75" s="165"/>
      <c r="AK75" s="169"/>
      <c r="AL75" s="169"/>
      <c r="AM75" s="169"/>
      <c r="AN75" s="169"/>
      <c r="AO75" s="169"/>
    </row>
    <row r="76" spans="1:41" s="197" customFormat="1" ht="72">
      <c r="A76" s="232" t="s">
        <v>396</v>
      </c>
      <c r="B76" s="233"/>
      <c r="C76" s="233"/>
      <c r="D76" s="233"/>
      <c r="E76" s="233"/>
      <c r="F76" s="165">
        <v>1</v>
      </c>
      <c r="G76" s="167"/>
      <c r="H76" s="165"/>
      <c r="I76" s="167"/>
      <c r="J76" s="165">
        <v>1</v>
      </c>
      <c r="K76" s="167"/>
      <c r="L76" s="233"/>
      <c r="M76" s="233"/>
      <c r="N76" s="233"/>
      <c r="O76" s="233"/>
      <c r="P76" s="165"/>
      <c r="Q76" s="169"/>
      <c r="R76" s="169"/>
      <c r="S76" s="169"/>
      <c r="T76" s="169"/>
      <c r="U76" s="169"/>
      <c r="V76" s="233"/>
      <c r="W76" s="233"/>
      <c r="X76" s="233"/>
      <c r="Y76" s="233"/>
      <c r="Z76" s="165"/>
      <c r="AA76" s="169"/>
      <c r="AB76" s="169"/>
      <c r="AC76" s="169"/>
      <c r="AD76" s="169"/>
      <c r="AE76" s="169"/>
      <c r="AF76" s="233"/>
      <c r="AG76" s="233"/>
      <c r="AH76" s="233"/>
      <c r="AI76" s="233"/>
      <c r="AJ76" s="165"/>
      <c r="AK76" s="169"/>
      <c r="AL76" s="169"/>
      <c r="AM76" s="169"/>
      <c r="AN76" s="169"/>
      <c r="AO76" s="169"/>
    </row>
    <row r="77" spans="1:41" s="197" customFormat="1" ht="72">
      <c r="A77" s="232" t="s">
        <v>397</v>
      </c>
      <c r="B77" s="233"/>
      <c r="C77" s="233"/>
      <c r="D77" s="233"/>
      <c r="E77" s="233"/>
      <c r="F77" s="165">
        <v>1</v>
      </c>
      <c r="G77" s="167"/>
      <c r="H77" s="165"/>
      <c r="I77" s="167"/>
      <c r="J77" s="165">
        <v>1</v>
      </c>
      <c r="K77" s="167"/>
      <c r="L77" s="233"/>
      <c r="M77" s="233"/>
      <c r="N77" s="233"/>
      <c r="O77" s="233"/>
      <c r="P77" s="165"/>
      <c r="Q77" s="169"/>
      <c r="R77" s="169"/>
      <c r="S77" s="169"/>
      <c r="T77" s="169"/>
      <c r="U77" s="169"/>
      <c r="V77" s="233"/>
      <c r="W77" s="233"/>
      <c r="X77" s="233"/>
      <c r="Y77" s="233"/>
      <c r="Z77" s="165"/>
      <c r="AA77" s="169"/>
      <c r="AB77" s="169"/>
      <c r="AC77" s="169"/>
      <c r="AD77" s="169"/>
      <c r="AE77" s="169"/>
      <c r="AF77" s="233"/>
      <c r="AG77" s="233"/>
      <c r="AH77" s="233"/>
      <c r="AI77" s="233"/>
      <c r="AJ77" s="165"/>
      <c r="AK77" s="169"/>
      <c r="AL77" s="169"/>
      <c r="AM77" s="169"/>
      <c r="AN77" s="169"/>
      <c r="AO77" s="169"/>
    </row>
    <row r="78" spans="1:41" s="197" customFormat="1" ht="48">
      <c r="A78" s="232" t="s">
        <v>398</v>
      </c>
      <c r="B78" s="233"/>
      <c r="C78" s="233"/>
      <c r="D78" s="233"/>
      <c r="E78" s="233"/>
      <c r="F78" s="165">
        <v>1</v>
      </c>
      <c r="G78" s="167"/>
      <c r="H78" s="165"/>
      <c r="I78" s="167"/>
      <c r="J78" s="165">
        <v>1</v>
      </c>
      <c r="K78" s="167"/>
      <c r="L78" s="233"/>
      <c r="M78" s="233"/>
      <c r="N78" s="233"/>
      <c r="O78" s="233"/>
      <c r="P78" s="165"/>
      <c r="Q78" s="169"/>
      <c r="R78" s="169"/>
      <c r="S78" s="169"/>
      <c r="T78" s="169"/>
      <c r="U78" s="169"/>
      <c r="V78" s="233"/>
      <c r="W78" s="233"/>
      <c r="X78" s="233"/>
      <c r="Y78" s="233"/>
      <c r="Z78" s="165"/>
      <c r="AA78" s="169"/>
      <c r="AB78" s="169"/>
      <c r="AC78" s="169"/>
      <c r="AD78" s="169"/>
      <c r="AE78" s="169"/>
      <c r="AF78" s="233"/>
      <c r="AG78" s="233"/>
      <c r="AH78" s="233"/>
      <c r="AI78" s="233"/>
      <c r="AJ78" s="165"/>
      <c r="AK78" s="169"/>
      <c r="AL78" s="169"/>
      <c r="AM78" s="169"/>
      <c r="AN78" s="169"/>
      <c r="AO78" s="169"/>
    </row>
    <row r="79" spans="1:41" s="264" customFormat="1" ht="24">
      <c r="A79" s="258" t="s">
        <v>492</v>
      </c>
      <c r="B79" s="259"/>
      <c r="C79" s="259"/>
      <c r="D79" s="259"/>
      <c r="E79" s="259"/>
      <c r="F79" s="260"/>
      <c r="G79" s="261"/>
      <c r="H79" s="260"/>
      <c r="I79" s="261"/>
      <c r="J79" s="260"/>
      <c r="K79" s="261"/>
      <c r="L79" s="259"/>
      <c r="M79" s="259"/>
      <c r="N79" s="259"/>
      <c r="O79" s="259"/>
      <c r="P79" s="260">
        <f>COUNTIF(P80:P110,"5")</f>
        <v>5</v>
      </c>
      <c r="Q79" s="262">
        <f>IF(P79&lt;1,0,IF(P79&lt;2,1,IF(P79&lt;3,2,IF(P79&lt;4,3,IF(P79&lt;5,4,IF(P79=5,5))))))</f>
        <v>5</v>
      </c>
      <c r="R79" s="260">
        <f>COUNTIF(R80:R110,"5")</f>
        <v>0</v>
      </c>
      <c r="S79" s="262">
        <f>IF(R79&lt;1,0,IF(R79&lt;2,1,IF(R79&lt;3,2,IF(R79&lt;4,3,IF(R79&lt;5,4,IF(R79=5,5))))))</f>
        <v>0</v>
      </c>
      <c r="T79" s="260">
        <f>COUNTIF(T80:T110,"5")</f>
        <v>5</v>
      </c>
      <c r="U79" s="262">
        <f>IF(T79&lt;1,0,IF(T79&lt;2,1,IF(T79&lt;3,2,IF(T79&lt;4,3,IF(T79&lt;5,4,IF(T79=5,5))))))</f>
        <v>5</v>
      </c>
      <c r="V79" s="259"/>
      <c r="W79" s="259"/>
      <c r="X79" s="259"/>
      <c r="Y79" s="259"/>
      <c r="Z79" s="260"/>
      <c r="AA79" s="263"/>
      <c r="AB79" s="263"/>
      <c r="AC79" s="263"/>
      <c r="AD79" s="263"/>
      <c r="AE79" s="263"/>
      <c r="AF79" s="259"/>
      <c r="AG79" s="259"/>
      <c r="AH79" s="259"/>
      <c r="AI79" s="259"/>
      <c r="AJ79" s="260"/>
      <c r="AK79" s="263"/>
      <c r="AL79" s="263"/>
      <c r="AM79" s="263"/>
      <c r="AN79" s="263"/>
      <c r="AO79" s="263"/>
    </row>
    <row r="80" spans="1:41" s="197" customFormat="1" ht="72">
      <c r="A80" s="234" t="s">
        <v>428</v>
      </c>
      <c r="B80" s="233"/>
      <c r="C80" s="233"/>
      <c r="D80" s="233"/>
      <c r="E80" s="233"/>
      <c r="F80" s="165"/>
      <c r="G80" s="167"/>
      <c r="H80" s="165"/>
      <c r="I80" s="167"/>
      <c r="J80" s="165"/>
      <c r="K80" s="167"/>
      <c r="L80" s="233"/>
      <c r="M80" s="233"/>
      <c r="N80" s="233"/>
      <c r="O80" s="233"/>
      <c r="P80" s="165">
        <f>SUM(P81:P85)</f>
        <v>5</v>
      </c>
      <c r="Q80" s="51"/>
      <c r="R80" s="165">
        <f>SUM(R81:R85)</f>
        <v>2</v>
      </c>
      <c r="S80" s="51"/>
      <c r="T80" s="165">
        <f>SUM(T81:T85)</f>
        <v>5</v>
      </c>
      <c r="U80" s="51"/>
      <c r="V80" s="233"/>
      <c r="W80" s="233"/>
      <c r="X80" s="233"/>
      <c r="Y80" s="233"/>
      <c r="Z80" s="165"/>
      <c r="AA80" s="169"/>
      <c r="AB80" s="169"/>
      <c r="AC80" s="169"/>
      <c r="AD80" s="169"/>
      <c r="AE80" s="169"/>
      <c r="AF80" s="233"/>
      <c r="AG80" s="233"/>
      <c r="AH80" s="233"/>
      <c r="AI80" s="233"/>
      <c r="AJ80" s="165"/>
      <c r="AK80" s="169"/>
      <c r="AL80" s="169"/>
      <c r="AM80" s="169"/>
      <c r="AN80" s="169"/>
      <c r="AO80" s="169"/>
    </row>
    <row r="81" spans="1:41" s="197" customFormat="1" ht="48">
      <c r="A81" s="235" t="s">
        <v>429</v>
      </c>
      <c r="B81" s="233"/>
      <c r="C81" s="233"/>
      <c r="D81" s="233"/>
      <c r="E81" s="233"/>
      <c r="F81" s="165"/>
      <c r="G81" s="167"/>
      <c r="H81" s="165"/>
      <c r="I81" s="167"/>
      <c r="J81" s="165"/>
      <c r="K81" s="167"/>
      <c r="L81" s="233"/>
      <c r="M81" s="233"/>
      <c r="N81" s="233"/>
      <c r="O81" s="233"/>
      <c r="P81" s="165">
        <v>1</v>
      </c>
      <c r="Q81" s="169"/>
      <c r="R81" s="165">
        <v>1</v>
      </c>
      <c r="S81" s="169"/>
      <c r="T81" s="165">
        <v>1</v>
      </c>
      <c r="U81" s="169"/>
      <c r="V81" s="233"/>
      <c r="W81" s="233"/>
      <c r="X81" s="233"/>
      <c r="Y81" s="233"/>
      <c r="Z81" s="165"/>
      <c r="AA81" s="169"/>
      <c r="AB81" s="169"/>
      <c r="AC81" s="169"/>
      <c r="AD81" s="169"/>
      <c r="AE81" s="169"/>
      <c r="AF81" s="233"/>
      <c r="AG81" s="233"/>
      <c r="AH81" s="233"/>
      <c r="AI81" s="233"/>
      <c r="AJ81" s="165"/>
      <c r="AK81" s="169"/>
      <c r="AL81" s="169"/>
      <c r="AM81" s="169"/>
      <c r="AN81" s="169"/>
      <c r="AO81" s="169"/>
    </row>
    <row r="82" spans="1:41" s="197" customFormat="1" ht="48">
      <c r="A82" s="235" t="s">
        <v>430</v>
      </c>
      <c r="B82" s="233"/>
      <c r="C82" s="233"/>
      <c r="D82" s="233"/>
      <c r="E82" s="233"/>
      <c r="F82" s="165"/>
      <c r="G82" s="167"/>
      <c r="H82" s="165"/>
      <c r="I82" s="167"/>
      <c r="J82" s="165"/>
      <c r="K82" s="167"/>
      <c r="L82" s="233"/>
      <c r="M82" s="233"/>
      <c r="N82" s="233"/>
      <c r="O82" s="233"/>
      <c r="P82" s="165">
        <v>1</v>
      </c>
      <c r="Q82" s="169"/>
      <c r="R82" s="165">
        <v>1</v>
      </c>
      <c r="S82" s="169"/>
      <c r="T82" s="165">
        <v>1</v>
      </c>
      <c r="U82" s="169"/>
      <c r="V82" s="233"/>
      <c r="W82" s="233"/>
      <c r="X82" s="233"/>
      <c r="Y82" s="233"/>
      <c r="Z82" s="165"/>
      <c r="AA82" s="169"/>
      <c r="AB82" s="169"/>
      <c r="AC82" s="169"/>
      <c r="AD82" s="169"/>
      <c r="AE82" s="169"/>
      <c r="AF82" s="233"/>
      <c r="AG82" s="233"/>
      <c r="AH82" s="233"/>
      <c r="AI82" s="233"/>
      <c r="AJ82" s="165"/>
      <c r="AK82" s="169"/>
      <c r="AL82" s="169"/>
      <c r="AM82" s="169"/>
      <c r="AN82" s="169"/>
      <c r="AO82" s="169"/>
    </row>
    <row r="83" spans="1:41" s="197" customFormat="1" ht="24">
      <c r="A83" s="235" t="s">
        <v>431</v>
      </c>
      <c r="B83" s="233"/>
      <c r="C83" s="233"/>
      <c r="D83" s="233"/>
      <c r="E83" s="233"/>
      <c r="F83" s="165"/>
      <c r="G83" s="167"/>
      <c r="H83" s="165"/>
      <c r="I83" s="167"/>
      <c r="J83" s="165"/>
      <c r="K83" s="167"/>
      <c r="L83" s="233"/>
      <c r="M83" s="233"/>
      <c r="N83" s="233"/>
      <c r="O83" s="233"/>
      <c r="P83" s="165">
        <v>1</v>
      </c>
      <c r="Q83" s="169"/>
      <c r="R83" s="165">
        <v>0</v>
      </c>
      <c r="S83" s="169"/>
      <c r="T83" s="165">
        <v>1</v>
      </c>
      <c r="U83" s="169"/>
      <c r="V83" s="233"/>
      <c r="W83" s="233"/>
      <c r="X83" s="233"/>
      <c r="Y83" s="233"/>
      <c r="Z83" s="165"/>
      <c r="AA83" s="169"/>
      <c r="AB83" s="169"/>
      <c r="AC83" s="169"/>
      <c r="AD83" s="169"/>
      <c r="AE83" s="169"/>
      <c r="AF83" s="233"/>
      <c r="AG83" s="233"/>
      <c r="AH83" s="233"/>
      <c r="AI83" s="233"/>
      <c r="AJ83" s="165"/>
      <c r="AK83" s="169"/>
      <c r="AL83" s="169"/>
      <c r="AM83" s="169"/>
      <c r="AN83" s="169"/>
      <c r="AO83" s="169"/>
    </row>
    <row r="84" spans="1:41" s="197" customFormat="1" ht="24">
      <c r="A84" s="235" t="s">
        <v>432</v>
      </c>
      <c r="B84" s="233"/>
      <c r="C84" s="233"/>
      <c r="D84" s="233"/>
      <c r="E84" s="233"/>
      <c r="F84" s="165"/>
      <c r="G84" s="167"/>
      <c r="H84" s="165"/>
      <c r="I84" s="167"/>
      <c r="J84" s="165"/>
      <c r="K84" s="167"/>
      <c r="L84" s="233"/>
      <c r="M84" s="233"/>
      <c r="N84" s="233"/>
      <c r="O84" s="233"/>
      <c r="P84" s="165">
        <v>1</v>
      </c>
      <c r="Q84" s="169"/>
      <c r="R84" s="165">
        <v>0</v>
      </c>
      <c r="S84" s="169"/>
      <c r="T84" s="165">
        <v>1</v>
      </c>
      <c r="U84" s="169"/>
      <c r="V84" s="233"/>
      <c r="W84" s="233"/>
      <c r="X84" s="233"/>
      <c r="Y84" s="233"/>
      <c r="Z84" s="165"/>
      <c r="AA84" s="169"/>
      <c r="AB84" s="169"/>
      <c r="AC84" s="169"/>
      <c r="AD84" s="169"/>
      <c r="AE84" s="169"/>
      <c r="AF84" s="233"/>
      <c r="AG84" s="233"/>
      <c r="AH84" s="233"/>
      <c r="AI84" s="233"/>
      <c r="AJ84" s="165"/>
      <c r="AK84" s="169"/>
      <c r="AL84" s="169"/>
      <c r="AM84" s="169"/>
      <c r="AN84" s="169"/>
      <c r="AO84" s="169"/>
    </row>
    <row r="85" spans="1:41" s="197" customFormat="1" ht="24">
      <c r="A85" s="235" t="s">
        <v>265</v>
      </c>
      <c r="B85" s="233"/>
      <c r="C85" s="233"/>
      <c r="D85" s="233"/>
      <c r="E85" s="233"/>
      <c r="F85" s="165"/>
      <c r="G85" s="167"/>
      <c r="H85" s="165"/>
      <c r="I85" s="167"/>
      <c r="J85" s="165"/>
      <c r="K85" s="167"/>
      <c r="L85" s="233"/>
      <c r="M85" s="233"/>
      <c r="N85" s="233"/>
      <c r="O85" s="233"/>
      <c r="P85" s="165">
        <v>1</v>
      </c>
      <c r="Q85" s="169"/>
      <c r="R85" s="165">
        <v>0</v>
      </c>
      <c r="S85" s="169"/>
      <c r="T85" s="165">
        <v>1</v>
      </c>
      <c r="U85" s="169"/>
      <c r="V85" s="233"/>
      <c r="W85" s="233"/>
      <c r="X85" s="233"/>
      <c r="Y85" s="233"/>
      <c r="Z85" s="165"/>
      <c r="AA85" s="169"/>
      <c r="AB85" s="169"/>
      <c r="AC85" s="169"/>
      <c r="AD85" s="169"/>
      <c r="AE85" s="169"/>
      <c r="AF85" s="233"/>
      <c r="AG85" s="233"/>
      <c r="AH85" s="233"/>
      <c r="AI85" s="233"/>
      <c r="AJ85" s="165"/>
      <c r="AK85" s="169"/>
      <c r="AL85" s="169"/>
      <c r="AM85" s="169"/>
      <c r="AN85" s="169"/>
      <c r="AO85" s="169"/>
    </row>
    <row r="86" spans="1:41" s="197" customFormat="1" ht="24">
      <c r="A86" s="234" t="s">
        <v>433</v>
      </c>
      <c r="B86" s="233"/>
      <c r="C86" s="233"/>
      <c r="D86" s="233"/>
      <c r="E86" s="233"/>
      <c r="F86" s="165"/>
      <c r="G86" s="167"/>
      <c r="H86" s="165"/>
      <c r="I86" s="167"/>
      <c r="J86" s="165"/>
      <c r="K86" s="167"/>
      <c r="L86" s="233"/>
      <c r="M86" s="233"/>
      <c r="N86" s="233"/>
      <c r="O86" s="233"/>
      <c r="P86" s="165">
        <f>SUM(P87:P91)</f>
        <v>5</v>
      </c>
      <c r="Q86" s="51"/>
      <c r="R86" s="165">
        <f>SUM(R87:R91)</f>
        <v>3</v>
      </c>
      <c r="S86" s="51"/>
      <c r="T86" s="165">
        <f>SUM(T87:T91)</f>
        <v>5</v>
      </c>
      <c r="U86" s="51"/>
      <c r="V86" s="233"/>
      <c r="W86" s="233"/>
      <c r="X86" s="233"/>
      <c r="Y86" s="233"/>
      <c r="Z86" s="165"/>
      <c r="AA86" s="169"/>
      <c r="AB86" s="169"/>
      <c r="AC86" s="169"/>
      <c r="AD86" s="169"/>
      <c r="AE86" s="169"/>
      <c r="AF86" s="233"/>
      <c r="AG86" s="233"/>
      <c r="AH86" s="233"/>
      <c r="AI86" s="233"/>
      <c r="AJ86" s="165"/>
      <c r="AK86" s="169"/>
      <c r="AL86" s="169"/>
      <c r="AM86" s="169"/>
      <c r="AN86" s="169"/>
      <c r="AO86" s="169"/>
    </row>
    <row r="87" spans="1:41" s="197" customFormat="1" ht="48">
      <c r="A87" s="235" t="s">
        <v>434</v>
      </c>
      <c r="B87" s="233"/>
      <c r="C87" s="233"/>
      <c r="D87" s="233"/>
      <c r="E87" s="233"/>
      <c r="F87" s="165"/>
      <c r="G87" s="167"/>
      <c r="H87" s="165"/>
      <c r="I87" s="167"/>
      <c r="J87" s="165"/>
      <c r="K87" s="167"/>
      <c r="L87" s="233"/>
      <c r="M87" s="233"/>
      <c r="N87" s="233"/>
      <c r="O87" s="233"/>
      <c r="P87" s="165">
        <v>1</v>
      </c>
      <c r="Q87" s="169"/>
      <c r="R87" s="165">
        <v>1</v>
      </c>
      <c r="S87" s="169"/>
      <c r="T87" s="165">
        <v>1</v>
      </c>
      <c r="U87" s="169"/>
      <c r="V87" s="233"/>
      <c r="W87" s="233"/>
      <c r="X87" s="233"/>
      <c r="Y87" s="233"/>
      <c r="Z87" s="165"/>
      <c r="AA87" s="169"/>
      <c r="AB87" s="169"/>
      <c r="AC87" s="169"/>
      <c r="AD87" s="169"/>
      <c r="AE87" s="169"/>
      <c r="AF87" s="233"/>
      <c r="AG87" s="233"/>
      <c r="AH87" s="233"/>
      <c r="AI87" s="233"/>
      <c r="AJ87" s="165"/>
      <c r="AK87" s="169"/>
      <c r="AL87" s="169"/>
      <c r="AM87" s="169"/>
      <c r="AN87" s="169"/>
      <c r="AO87" s="169"/>
    </row>
    <row r="88" spans="1:41" s="197" customFormat="1" ht="24">
      <c r="A88" s="235" t="s">
        <v>435</v>
      </c>
      <c r="B88" s="233"/>
      <c r="C88" s="233"/>
      <c r="D88" s="233"/>
      <c r="E88" s="233"/>
      <c r="F88" s="165"/>
      <c r="G88" s="167"/>
      <c r="H88" s="165"/>
      <c r="I88" s="167"/>
      <c r="J88" s="165"/>
      <c r="K88" s="167"/>
      <c r="L88" s="233"/>
      <c r="M88" s="233"/>
      <c r="N88" s="233"/>
      <c r="O88" s="233"/>
      <c r="P88" s="165">
        <v>1</v>
      </c>
      <c r="Q88" s="169"/>
      <c r="R88" s="165">
        <v>1</v>
      </c>
      <c r="S88" s="169"/>
      <c r="T88" s="165">
        <v>1</v>
      </c>
      <c r="U88" s="169"/>
      <c r="V88" s="233"/>
      <c r="W88" s="233"/>
      <c r="X88" s="233"/>
      <c r="Y88" s="233"/>
      <c r="Z88" s="165"/>
      <c r="AA88" s="169"/>
      <c r="AB88" s="169"/>
      <c r="AC88" s="169"/>
      <c r="AD88" s="169"/>
      <c r="AE88" s="169"/>
      <c r="AF88" s="233"/>
      <c r="AG88" s="233"/>
      <c r="AH88" s="233"/>
      <c r="AI88" s="233"/>
      <c r="AJ88" s="165"/>
      <c r="AK88" s="169"/>
      <c r="AL88" s="169"/>
      <c r="AM88" s="169"/>
      <c r="AN88" s="169"/>
      <c r="AO88" s="169"/>
    </row>
    <row r="89" spans="1:41" s="197" customFormat="1" ht="48">
      <c r="A89" s="235" t="s">
        <v>436</v>
      </c>
      <c r="B89" s="233"/>
      <c r="C89" s="233"/>
      <c r="D89" s="233"/>
      <c r="E89" s="233"/>
      <c r="F89" s="165"/>
      <c r="G89" s="167"/>
      <c r="H89" s="165"/>
      <c r="I89" s="167"/>
      <c r="J89" s="165"/>
      <c r="K89" s="167"/>
      <c r="L89" s="233"/>
      <c r="M89" s="233"/>
      <c r="N89" s="233"/>
      <c r="O89" s="233"/>
      <c r="P89" s="165">
        <v>1</v>
      </c>
      <c r="Q89" s="169"/>
      <c r="R89" s="165">
        <v>1</v>
      </c>
      <c r="S89" s="169"/>
      <c r="T89" s="165">
        <v>1</v>
      </c>
      <c r="U89" s="169"/>
      <c r="V89" s="233"/>
      <c r="W89" s="233"/>
      <c r="X89" s="233"/>
      <c r="Y89" s="233"/>
      <c r="Z89" s="165"/>
      <c r="AA89" s="169"/>
      <c r="AB89" s="169"/>
      <c r="AC89" s="169"/>
      <c r="AD89" s="169"/>
      <c r="AE89" s="169"/>
      <c r="AF89" s="233"/>
      <c r="AG89" s="233"/>
      <c r="AH89" s="233"/>
      <c r="AI89" s="233"/>
      <c r="AJ89" s="165"/>
      <c r="AK89" s="169"/>
      <c r="AL89" s="169"/>
      <c r="AM89" s="169"/>
      <c r="AN89" s="169"/>
      <c r="AO89" s="169"/>
    </row>
    <row r="90" spans="1:41" s="197" customFormat="1" ht="48">
      <c r="A90" s="235" t="s">
        <v>270</v>
      </c>
      <c r="B90" s="233"/>
      <c r="C90" s="233"/>
      <c r="D90" s="233"/>
      <c r="E90" s="233"/>
      <c r="F90" s="165"/>
      <c r="G90" s="167"/>
      <c r="H90" s="165"/>
      <c r="I90" s="167"/>
      <c r="J90" s="165"/>
      <c r="K90" s="167"/>
      <c r="L90" s="233"/>
      <c r="M90" s="233"/>
      <c r="N90" s="233"/>
      <c r="O90" s="233"/>
      <c r="P90" s="165">
        <v>1</v>
      </c>
      <c r="Q90" s="169"/>
      <c r="R90" s="165">
        <v>0</v>
      </c>
      <c r="S90" s="169"/>
      <c r="T90" s="165">
        <v>1</v>
      </c>
      <c r="U90" s="169"/>
      <c r="V90" s="233"/>
      <c r="W90" s="233"/>
      <c r="X90" s="233"/>
      <c r="Y90" s="233"/>
      <c r="Z90" s="165"/>
      <c r="AA90" s="169"/>
      <c r="AB90" s="169"/>
      <c r="AC90" s="169"/>
      <c r="AD90" s="169"/>
      <c r="AE90" s="169"/>
      <c r="AF90" s="233"/>
      <c r="AG90" s="233"/>
      <c r="AH90" s="233"/>
      <c r="AI90" s="233"/>
      <c r="AJ90" s="165"/>
      <c r="AK90" s="169"/>
      <c r="AL90" s="169"/>
      <c r="AM90" s="169"/>
      <c r="AN90" s="169"/>
      <c r="AO90" s="169"/>
    </row>
    <row r="91" spans="1:41" s="197" customFormat="1" ht="24">
      <c r="A91" s="235" t="s">
        <v>271</v>
      </c>
      <c r="B91" s="233"/>
      <c r="C91" s="233"/>
      <c r="D91" s="233"/>
      <c r="E91" s="233"/>
      <c r="F91" s="165"/>
      <c r="G91" s="167"/>
      <c r="H91" s="165"/>
      <c r="I91" s="167"/>
      <c r="J91" s="165"/>
      <c r="K91" s="167"/>
      <c r="L91" s="233"/>
      <c r="M91" s="233"/>
      <c r="N91" s="233"/>
      <c r="O91" s="233"/>
      <c r="P91" s="165">
        <v>1</v>
      </c>
      <c r="Q91" s="169"/>
      <c r="R91" s="165">
        <v>0</v>
      </c>
      <c r="S91" s="169"/>
      <c r="T91" s="165">
        <v>1</v>
      </c>
      <c r="U91" s="169"/>
      <c r="V91" s="233"/>
      <c r="W91" s="233"/>
      <c r="X91" s="233"/>
      <c r="Y91" s="233"/>
      <c r="Z91" s="165"/>
      <c r="AA91" s="169"/>
      <c r="AB91" s="169"/>
      <c r="AC91" s="169"/>
      <c r="AD91" s="169"/>
      <c r="AE91" s="169"/>
      <c r="AF91" s="233"/>
      <c r="AG91" s="233"/>
      <c r="AH91" s="233"/>
      <c r="AI91" s="233"/>
      <c r="AJ91" s="165"/>
      <c r="AK91" s="169"/>
      <c r="AL91" s="169"/>
      <c r="AM91" s="169"/>
      <c r="AN91" s="169"/>
      <c r="AO91" s="169"/>
    </row>
    <row r="92" spans="1:41" s="197" customFormat="1" ht="48">
      <c r="A92" s="234" t="s">
        <v>437</v>
      </c>
      <c r="B92" s="233"/>
      <c r="C92" s="233"/>
      <c r="D92" s="233"/>
      <c r="E92" s="233"/>
      <c r="F92" s="165"/>
      <c r="G92" s="167"/>
      <c r="H92" s="165"/>
      <c r="I92" s="167"/>
      <c r="J92" s="165"/>
      <c r="K92" s="167"/>
      <c r="L92" s="233"/>
      <c r="M92" s="233"/>
      <c r="N92" s="233"/>
      <c r="O92" s="233"/>
      <c r="P92" s="165">
        <f>SUM(P93:P97)</f>
        <v>5</v>
      </c>
      <c r="Q92" s="51"/>
      <c r="R92" s="165">
        <f>SUM(R93:R97)</f>
        <v>3</v>
      </c>
      <c r="S92" s="51"/>
      <c r="T92" s="165">
        <f>SUM(T93:T97)</f>
        <v>5</v>
      </c>
      <c r="U92" s="51"/>
      <c r="V92" s="233"/>
      <c r="W92" s="233"/>
      <c r="X92" s="233"/>
      <c r="Y92" s="233"/>
      <c r="Z92" s="165"/>
      <c r="AA92" s="169"/>
      <c r="AB92" s="169"/>
      <c r="AC92" s="169"/>
      <c r="AD92" s="169"/>
      <c r="AE92" s="169"/>
      <c r="AF92" s="233"/>
      <c r="AG92" s="233"/>
      <c r="AH92" s="233"/>
      <c r="AI92" s="233"/>
      <c r="AJ92" s="165"/>
      <c r="AK92" s="169"/>
      <c r="AL92" s="169"/>
      <c r="AM92" s="169"/>
      <c r="AN92" s="169"/>
      <c r="AO92" s="169"/>
    </row>
    <row r="93" spans="1:41" s="197" customFormat="1" ht="48">
      <c r="A93" s="235" t="s">
        <v>273</v>
      </c>
      <c r="B93" s="233"/>
      <c r="C93" s="233"/>
      <c r="D93" s="233"/>
      <c r="E93" s="233"/>
      <c r="F93" s="165"/>
      <c r="G93" s="167"/>
      <c r="H93" s="165"/>
      <c r="I93" s="167"/>
      <c r="J93" s="165"/>
      <c r="K93" s="167"/>
      <c r="L93" s="233"/>
      <c r="M93" s="233"/>
      <c r="N93" s="233"/>
      <c r="O93" s="233"/>
      <c r="P93" s="165">
        <v>1</v>
      </c>
      <c r="Q93" s="169"/>
      <c r="R93" s="165">
        <v>1</v>
      </c>
      <c r="S93" s="169"/>
      <c r="T93" s="165">
        <v>1</v>
      </c>
      <c r="U93" s="169"/>
      <c r="V93" s="233"/>
      <c r="W93" s="233"/>
      <c r="X93" s="233"/>
      <c r="Y93" s="233"/>
      <c r="Z93" s="165"/>
      <c r="AA93" s="169"/>
      <c r="AB93" s="169"/>
      <c r="AC93" s="169"/>
      <c r="AD93" s="169"/>
      <c r="AE93" s="169"/>
      <c r="AF93" s="233"/>
      <c r="AG93" s="233"/>
      <c r="AH93" s="233"/>
      <c r="AI93" s="233"/>
      <c r="AJ93" s="165"/>
      <c r="AK93" s="169"/>
      <c r="AL93" s="169"/>
      <c r="AM93" s="169"/>
      <c r="AN93" s="169"/>
      <c r="AO93" s="169"/>
    </row>
    <row r="94" spans="1:41" s="197" customFormat="1" ht="24">
      <c r="A94" s="235" t="s">
        <v>274</v>
      </c>
      <c r="B94" s="233"/>
      <c r="C94" s="233"/>
      <c r="D94" s="233"/>
      <c r="E94" s="233"/>
      <c r="F94" s="165"/>
      <c r="G94" s="167"/>
      <c r="H94" s="165"/>
      <c r="I94" s="167"/>
      <c r="J94" s="165"/>
      <c r="K94" s="167"/>
      <c r="L94" s="233"/>
      <c r="M94" s="233"/>
      <c r="N94" s="233"/>
      <c r="O94" s="233"/>
      <c r="P94" s="165">
        <v>1</v>
      </c>
      <c r="Q94" s="169"/>
      <c r="R94" s="165">
        <v>1</v>
      </c>
      <c r="S94" s="169"/>
      <c r="T94" s="165">
        <v>1</v>
      </c>
      <c r="U94" s="169"/>
      <c r="V94" s="233"/>
      <c r="W94" s="233"/>
      <c r="X94" s="233"/>
      <c r="Y94" s="233"/>
      <c r="Z94" s="165"/>
      <c r="AA94" s="169"/>
      <c r="AB94" s="169"/>
      <c r="AC94" s="169"/>
      <c r="AD94" s="169"/>
      <c r="AE94" s="169"/>
      <c r="AF94" s="233"/>
      <c r="AG94" s="233"/>
      <c r="AH94" s="233"/>
      <c r="AI94" s="233"/>
      <c r="AJ94" s="165"/>
      <c r="AK94" s="169"/>
      <c r="AL94" s="169"/>
      <c r="AM94" s="169"/>
      <c r="AN94" s="169"/>
      <c r="AO94" s="169"/>
    </row>
    <row r="95" spans="1:41" s="197" customFormat="1" ht="48">
      <c r="A95" s="235" t="s">
        <v>275</v>
      </c>
      <c r="B95" s="233"/>
      <c r="C95" s="233"/>
      <c r="D95" s="233"/>
      <c r="E95" s="233"/>
      <c r="F95" s="165"/>
      <c r="G95" s="167"/>
      <c r="H95" s="165"/>
      <c r="I95" s="167"/>
      <c r="J95" s="165"/>
      <c r="K95" s="167"/>
      <c r="L95" s="233"/>
      <c r="M95" s="233"/>
      <c r="N95" s="233"/>
      <c r="O95" s="233"/>
      <c r="P95" s="165">
        <v>1</v>
      </c>
      <c r="Q95" s="169"/>
      <c r="R95" s="165">
        <v>1</v>
      </c>
      <c r="S95" s="169"/>
      <c r="T95" s="165">
        <v>1</v>
      </c>
      <c r="U95" s="169"/>
      <c r="V95" s="233"/>
      <c r="W95" s="233"/>
      <c r="X95" s="233"/>
      <c r="Y95" s="233"/>
      <c r="Z95" s="165"/>
      <c r="AA95" s="169"/>
      <c r="AB95" s="169"/>
      <c r="AC95" s="169"/>
      <c r="AD95" s="169"/>
      <c r="AE95" s="169"/>
      <c r="AF95" s="233"/>
      <c r="AG95" s="233"/>
      <c r="AH95" s="233"/>
      <c r="AI95" s="233"/>
      <c r="AJ95" s="165"/>
      <c r="AK95" s="169"/>
      <c r="AL95" s="169"/>
      <c r="AM95" s="169"/>
      <c r="AN95" s="169"/>
      <c r="AO95" s="169"/>
    </row>
    <row r="96" spans="1:41" s="197" customFormat="1" ht="24">
      <c r="A96" s="235" t="s">
        <v>276</v>
      </c>
      <c r="B96" s="233"/>
      <c r="C96" s="233"/>
      <c r="D96" s="233"/>
      <c r="E96" s="233"/>
      <c r="F96" s="165"/>
      <c r="G96" s="167"/>
      <c r="H96" s="165"/>
      <c r="I96" s="167"/>
      <c r="J96" s="165"/>
      <c r="K96" s="167"/>
      <c r="L96" s="233"/>
      <c r="M96" s="233"/>
      <c r="N96" s="233"/>
      <c r="O96" s="233"/>
      <c r="P96" s="165">
        <v>1</v>
      </c>
      <c r="Q96" s="169"/>
      <c r="R96" s="165">
        <v>0</v>
      </c>
      <c r="S96" s="169"/>
      <c r="T96" s="165">
        <v>1</v>
      </c>
      <c r="U96" s="169"/>
      <c r="V96" s="233"/>
      <c r="W96" s="233"/>
      <c r="X96" s="233"/>
      <c r="Y96" s="233"/>
      <c r="Z96" s="165"/>
      <c r="AA96" s="169"/>
      <c r="AB96" s="169"/>
      <c r="AC96" s="169"/>
      <c r="AD96" s="169"/>
      <c r="AE96" s="169"/>
      <c r="AF96" s="233"/>
      <c r="AG96" s="233"/>
      <c r="AH96" s="233"/>
      <c r="AI96" s="233"/>
      <c r="AJ96" s="165"/>
      <c r="AK96" s="169"/>
      <c r="AL96" s="169"/>
      <c r="AM96" s="169"/>
      <c r="AN96" s="169"/>
      <c r="AO96" s="169"/>
    </row>
    <row r="97" spans="1:41" s="197" customFormat="1" ht="48">
      <c r="A97" s="235" t="s">
        <v>277</v>
      </c>
      <c r="B97" s="233"/>
      <c r="C97" s="233"/>
      <c r="D97" s="233"/>
      <c r="E97" s="233"/>
      <c r="F97" s="165"/>
      <c r="G97" s="167"/>
      <c r="H97" s="165"/>
      <c r="I97" s="167"/>
      <c r="J97" s="165"/>
      <c r="K97" s="167"/>
      <c r="L97" s="233"/>
      <c r="M97" s="233"/>
      <c r="N97" s="233"/>
      <c r="O97" s="233"/>
      <c r="P97" s="165">
        <v>1</v>
      </c>
      <c r="Q97" s="169"/>
      <c r="R97" s="165">
        <v>0</v>
      </c>
      <c r="S97" s="169"/>
      <c r="T97" s="165">
        <v>1</v>
      </c>
      <c r="U97" s="169"/>
      <c r="V97" s="233"/>
      <c r="W97" s="233"/>
      <c r="X97" s="233"/>
      <c r="Y97" s="233"/>
      <c r="Z97" s="165"/>
      <c r="AA97" s="169"/>
      <c r="AB97" s="169"/>
      <c r="AC97" s="169"/>
      <c r="AD97" s="169"/>
      <c r="AE97" s="169"/>
      <c r="AF97" s="233"/>
      <c r="AG97" s="233"/>
      <c r="AH97" s="233"/>
      <c r="AI97" s="233"/>
      <c r="AJ97" s="165"/>
      <c r="AK97" s="169"/>
      <c r="AL97" s="169"/>
      <c r="AM97" s="169"/>
      <c r="AN97" s="169"/>
      <c r="AO97" s="169"/>
    </row>
    <row r="98" spans="1:41" s="197" customFormat="1" ht="48">
      <c r="A98" s="234" t="s">
        <v>438</v>
      </c>
      <c r="B98" s="233"/>
      <c r="C98" s="233"/>
      <c r="D98" s="233"/>
      <c r="E98" s="233"/>
      <c r="F98" s="165"/>
      <c r="G98" s="167"/>
      <c r="H98" s="165"/>
      <c r="I98" s="167"/>
      <c r="J98" s="165"/>
      <c r="K98" s="167"/>
      <c r="L98" s="233"/>
      <c r="M98" s="233"/>
      <c r="N98" s="233"/>
      <c r="O98" s="233"/>
      <c r="P98" s="165">
        <f>SUM(P99:P103)</f>
        <v>5</v>
      </c>
      <c r="Q98" s="51"/>
      <c r="R98" s="165">
        <f>SUM(R99:R103)</f>
        <v>4</v>
      </c>
      <c r="S98" s="51"/>
      <c r="T98" s="165">
        <f>SUM(T99:T103)</f>
        <v>5</v>
      </c>
      <c r="U98" s="51"/>
      <c r="V98" s="233"/>
      <c r="W98" s="233"/>
      <c r="X98" s="233"/>
      <c r="Y98" s="233"/>
      <c r="Z98" s="165"/>
      <c r="AA98" s="169"/>
      <c r="AB98" s="169"/>
      <c r="AC98" s="169"/>
      <c r="AD98" s="169"/>
      <c r="AE98" s="169"/>
      <c r="AF98" s="233"/>
      <c r="AG98" s="233"/>
      <c r="AH98" s="233"/>
      <c r="AI98" s="233"/>
      <c r="AJ98" s="165"/>
      <c r="AK98" s="169"/>
      <c r="AL98" s="169"/>
      <c r="AM98" s="169"/>
      <c r="AN98" s="169"/>
      <c r="AO98" s="169"/>
    </row>
    <row r="99" spans="1:41" s="197" customFormat="1" ht="48">
      <c r="A99" s="235" t="s">
        <v>280</v>
      </c>
      <c r="B99" s="233"/>
      <c r="C99" s="233"/>
      <c r="D99" s="233"/>
      <c r="E99" s="233"/>
      <c r="F99" s="165"/>
      <c r="G99" s="167"/>
      <c r="H99" s="165"/>
      <c r="I99" s="167"/>
      <c r="J99" s="165"/>
      <c r="K99" s="167"/>
      <c r="L99" s="233"/>
      <c r="M99" s="233"/>
      <c r="N99" s="233"/>
      <c r="O99" s="233"/>
      <c r="P99" s="165">
        <v>1</v>
      </c>
      <c r="Q99" s="169"/>
      <c r="R99" s="165">
        <v>1</v>
      </c>
      <c r="S99" s="169"/>
      <c r="T99" s="165">
        <v>1</v>
      </c>
      <c r="U99" s="169"/>
      <c r="V99" s="233"/>
      <c r="W99" s="233"/>
      <c r="X99" s="233"/>
      <c r="Y99" s="233"/>
      <c r="Z99" s="165"/>
      <c r="AA99" s="169"/>
      <c r="AB99" s="169"/>
      <c r="AC99" s="169"/>
      <c r="AD99" s="169"/>
      <c r="AE99" s="169"/>
      <c r="AF99" s="233"/>
      <c r="AG99" s="233"/>
      <c r="AH99" s="233"/>
      <c r="AI99" s="233"/>
      <c r="AJ99" s="165"/>
      <c r="AK99" s="169"/>
      <c r="AL99" s="169"/>
      <c r="AM99" s="169"/>
      <c r="AN99" s="169"/>
      <c r="AO99" s="169"/>
    </row>
    <row r="100" spans="1:41" s="197" customFormat="1" ht="48">
      <c r="A100" s="235" t="s">
        <v>281</v>
      </c>
      <c r="B100" s="233"/>
      <c r="C100" s="233"/>
      <c r="D100" s="233"/>
      <c r="E100" s="233"/>
      <c r="F100" s="165"/>
      <c r="G100" s="167"/>
      <c r="H100" s="165"/>
      <c r="I100" s="167"/>
      <c r="J100" s="165"/>
      <c r="K100" s="167"/>
      <c r="L100" s="233"/>
      <c r="M100" s="233"/>
      <c r="N100" s="233"/>
      <c r="O100" s="233"/>
      <c r="P100" s="165">
        <v>1</v>
      </c>
      <c r="Q100" s="169"/>
      <c r="R100" s="165">
        <v>1</v>
      </c>
      <c r="S100" s="169"/>
      <c r="T100" s="165">
        <v>1</v>
      </c>
      <c r="U100" s="169"/>
      <c r="V100" s="233"/>
      <c r="W100" s="233"/>
      <c r="X100" s="233"/>
      <c r="Y100" s="233"/>
      <c r="Z100" s="165"/>
      <c r="AA100" s="169"/>
      <c r="AB100" s="169"/>
      <c r="AC100" s="169"/>
      <c r="AD100" s="169"/>
      <c r="AE100" s="169"/>
      <c r="AF100" s="233"/>
      <c r="AG100" s="233"/>
      <c r="AH100" s="233"/>
      <c r="AI100" s="233"/>
      <c r="AJ100" s="165"/>
      <c r="AK100" s="169"/>
      <c r="AL100" s="169"/>
      <c r="AM100" s="169"/>
      <c r="AN100" s="169"/>
      <c r="AO100" s="169"/>
    </row>
    <row r="101" spans="1:41" s="197" customFormat="1" ht="48">
      <c r="A101" s="235" t="s">
        <v>282</v>
      </c>
      <c r="B101" s="233"/>
      <c r="C101" s="233"/>
      <c r="D101" s="233"/>
      <c r="E101" s="233"/>
      <c r="F101" s="165"/>
      <c r="G101" s="167"/>
      <c r="H101" s="165"/>
      <c r="I101" s="167"/>
      <c r="J101" s="165"/>
      <c r="K101" s="167"/>
      <c r="L101" s="233"/>
      <c r="M101" s="233"/>
      <c r="N101" s="233"/>
      <c r="O101" s="233"/>
      <c r="P101" s="165">
        <v>1</v>
      </c>
      <c r="Q101" s="169"/>
      <c r="R101" s="165">
        <v>1</v>
      </c>
      <c r="S101" s="169"/>
      <c r="T101" s="165">
        <v>1</v>
      </c>
      <c r="U101" s="169"/>
      <c r="V101" s="233"/>
      <c r="W101" s="233"/>
      <c r="X101" s="233"/>
      <c r="Y101" s="233"/>
      <c r="Z101" s="165"/>
      <c r="AA101" s="169"/>
      <c r="AB101" s="169"/>
      <c r="AC101" s="169"/>
      <c r="AD101" s="169"/>
      <c r="AE101" s="169"/>
      <c r="AF101" s="233"/>
      <c r="AG101" s="233"/>
      <c r="AH101" s="233"/>
      <c r="AI101" s="233"/>
      <c r="AJ101" s="165"/>
      <c r="AK101" s="169"/>
      <c r="AL101" s="169"/>
      <c r="AM101" s="169"/>
      <c r="AN101" s="169"/>
      <c r="AO101" s="169"/>
    </row>
    <row r="102" spans="1:41" s="197" customFormat="1" ht="24">
      <c r="A102" s="235" t="s">
        <v>276</v>
      </c>
      <c r="B102" s="233"/>
      <c r="C102" s="233"/>
      <c r="D102" s="233"/>
      <c r="E102" s="233"/>
      <c r="F102" s="165"/>
      <c r="G102" s="167"/>
      <c r="H102" s="165"/>
      <c r="I102" s="167"/>
      <c r="J102" s="165"/>
      <c r="K102" s="167"/>
      <c r="L102" s="233"/>
      <c r="M102" s="233"/>
      <c r="N102" s="233"/>
      <c r="O102" s="233"/>
      <c r="P102" s="165">
        <v>1</v>
      </c>
      <c r="Q102" s="169"/>
      <c r="R102" s="165">
        <v>1</v>
      </c>
      <c r="S102" s="169"/>
      <c r="T102" s="165">
        <v>1</v>
      </c>
      <c r="U102" s="169"/>
      <c r="V102" s="233"/>
      <c r="W102" s="233"/>
      <c r="X102" s="233"/>
      <c r="Y102" s="233"/>
      <c r="Z102" s="165"/>
      <c r="AA102" s="169"/>
      <c r="AB102" s="169"/>
      <c r="AC102" s="169"/>
      <c r="AD102" s="169"/>
      <c r="AE102" s="169"/>
      <c r="AF102" s="233"/>
      <c r="AG102" s="233"/>
      <c r="AH102" s="233"/>
      <c r="AI102" s="233"/>
      <c r="AJ102" s="165"/>
      <c r="AK102" s="169"/>
      <c r="AL102" s="169"/>
      <c r="AM102" s="169"/>
      <c r="AN102" s="169"/>
      <c r="AO102" s="169"/>
    </row>
    <row r="103" spans="1:41" s="197" customFormat="1" ht="24">
      <c r="A103" s="235" t="s">
        <v>283</v>
      </c>
      <c r="B103" s="233"/>
      <c r="C103" s="233"/>
      <c r="D103" s="233"/>
      <c r="E103" s="233"/>
      <c r="F103" s="165"/>
      <c r="G103" s="167"/>
      <c r="H103" s="165"/>
      <c r="I103" s="167"/>
      <c r="J103" s="165"/>
      <c r="K103" s="167"/>
      <c r="L103" s="233"/>
      <c r="M103" s="233"/>
      <c r="N103" s="233"/>
      <c r="O103" s="233"/>
      <c r="P103" s="165">
        <v>1</v>
      </c>
      <c r="Q103" s="169"/>
      <c r="R103" s="165">
        <v>0</v>
      </c>
      <c r="S103" s="169"/>
      <c r="T103" s="165">
        <v>1</v>
      </c>
      <c r="U103" s="169"/>
      <c r="V103" s="233"/>
      <c r="W103" s="233"/>
      <c r="X103" s="233"/>
      <c r="Y103" s="233"/>
      <c r="Z103" s="165"/>
      <c r="AA103" s="169"/>
      <c r="AB103" s="169"/>
      <c r="AC103" s="169"/>
      <c r="AD103" s="169"/>
      <c r="AE103" s="169"/>
      <c r="AF103" s="233"/>
      <c r="AG103" s="233"/>
      <c r="AH103" s="233"/>
      <c r="AI103" s="233"/>
      <c r="AJ103" s="165"/>
      <c r="AK103" s="169"/>
      <c r="AL103" s="169"/>
      <c r="AM103" s="169"/>
      <c r="AN103" s="169"/>
      <c r="AO103" s="169"/>
    </row>
    <row r="104" spans="1:41" s="197" customFormat="1" ht="24">
      <c r="A104" s="234" t="s">
        <v>439</v>
      </c>
      <c r="B104" s="233"/>
      <c r="C104" s="233"/>
      <c r="D104" s="233"/>
      <c r="E104" s="233"/>
      <c r="F104" s="165"/>
      <c r="G104" s="167"/>
      <c r="H104" s="165"/>
      <c r="I104" s="167"/>
      <c r="J104" s="165"/>
      <c r="K104" s="167"/>
      <c r="L104" s="233"/>
      <c r="M104" s="233"/>
      <c r="N104" s="233"/>
      <c r="O104" s="233"/>
      <c r="P104" s="165">
        <v>60</v>
      </c>
      <c r="Q104" s="169"/>
      <c r="R104" s="165">
        <v>60</v>
      </c>
      <c r="S104" s="169"/>
      <c r="T104" s="165">
        <v>60</v>
      </c>
      <c r="U104" s="169"/>
      <c r="V104" s="233"/>
      <c r="W104" s="233"/>
      <c r="X104" s="233"/>
      <c r="Y104" s="233"/>
      <c r="Z104" s="165"/>
      <c r="AA104" s="169"/>
      <c r="AB104" s="169"/>
      <c r="AC104" s="169"/>
      <c r="AD104" s="169"/>
      <c r="AE104" s="169"/>
      <c r="AF104" s="233"/>
      <c r="AG104" s="233"/>
      <c r="AH104" s="233"/>
      <c r="AI104" s="233"/>
      <c r="AJ104" s="165"/>
      <c r="AK104" s="169"/>
      <c r="AL104" s="169"/>
      <c r="AM104" s="169"/>
      <c r="AN104" s="169"/>
      <c r="AO104" s="169"/>
    </row>
    <row r="105" spans="1:41" s="197" customFormat="1" ht="24">
      <c r="A105" s="234" t="s">
        <v>440</v>
      </c>
      <c r="B105" s="233"/>
      <c r="C105" s="233"/>
      <c r="D105" s="233"/>
      <c r="E105" s="233"/>
      <c r="F105" s="165"/>
      <c r="G105" s="167"/>
      <c r="H105" s="165"/>
      <c r="I105" s="167"/>
      <c r="J105" s="165"/>
      <c r="K105" s="167"/>
      <c r="L105" s="233"/>
      <c r="M105" s="233"/>
      <c r="N105" s="233"/>
      <c r="O105" s="233"/>
      <c r="P105" s="165">
        <f>SUM(P106:P110)</f>
        <v>5</v>
      </c>
      <c r="Q105" s="51"/>
      <c r="R105" s="165">
        <f>SUM(R106:R110)</f>
        <v>2</v>
      </c>
      <c r="S105" s="51"/>
      <c r="T105" s="165">
        <f>SUM(T106:T110)</f>
        <v>5</v>
      </c>
      <c r="U105" s="51"/>
      <c r="V105" s="233"/>
      <c r="W105" s="233"/>
      <c r="X105" s="233"/>
      <c r="Y105" s="233"/>
      <c r="Z105" s="165"/>
      <c r="AA105" s="169"/>
      <c r="AB105" s="169"/>
      <c r="AC105" s="169"/>
      <c r="AD105" s="169"/>
      <c r="AE105" s="169"/>
      <c r="AF105" s="233"/>
      <c r="AG105" s="233"/>
      <c r="AH105" s="233"/>
      <c r="AI105" s="233"/>
      <c r="AJ105" s="165"/>
      <c r="AK105" s="169"/>
      <c r="AL105" s="169"/>
      <c r="AM105" s="169"/>
      <c r="AN105" s="169"/>
      <c r="AO105" s="169"/>
    </row>
    <row r="106" spans="1:41" s="197" customFormat="1" ht="24">
      <c r="A106" s="235" t="s">
        <v>286</v>
      </c>
      <c r="B106" s="233"/>
      <c r="C106" s="233"/>
      <c r="D106" s="233"/>
      <c r="E106" s="233"/>
      <c r="F106" s="165"/>
      <c r="G106" s="167"/>
      <c r="H106" s="165"/>
      <c r="I106" s="167"/>
      <c r="J106" s="165"/>
      <c r="K106" s="167"/>
      <c r="L106" s="233"/>
      <c r="M106" s="233"/>
      <c r="N106" s="233"/>
      <c r="O106" s="233"/>
      <c r="P106" s="165">
        <v>1</v>
      </c>
      <c r="Q106" s="169"/>
      <c r="R106" s="165">
        <v>1</v>
      </c>
      <c r="S106" s="169"/>
      <c r="T106" s="165">
        <v>1</v>
      </c>
      <c r="U106" s="169"/>
      <c r="V106" s="233"/>
      <c r="W106" s="233"/>
      <c r="X106" s="233"/>
      <c r="Y106" s="233"/>
      <c r="Z106" s="165"/>
      <c r="AA106" s="169"/>
      <c r="AB106" s="169"/>
      <c r="AC106" s="169"/>
      <c r="AD106" s="169"/>
      <c r="AE106" s="169"/>
      <c r="AF106" s="233"/>
      <c r="AG106" s="233"/>
      <c r="AH106" s="233"/>
      <c r="AI106" s="233"/>
      <c r="AJ106" s="165"/>
      <c r="AK106" s="169"/>
      <c r="AL106" s="169"/>
      <c r="AM106" s="169"/>
      <c r="AN106" s="169"/>
      <c r="AO106" s="169"/>
    </row>
    <row r="107" spans="1:41" s="197" customFormat="1" ht="24">
      <c r="A107" s="235" t="s">
        <v>274</v>
      </c>
      <c r="B107" s="233"/>
      <c r="C107" s="233"/>
      <c r="D107" s="233"/>
      <c r="E107" s="233"/>
      <c r="F107" s="165"/>
      <c r="G107" s="167"/>
      <c r="H107" s="165"/>
      <c r="I107" s="167"/>
      <c r="J107" s="165"/>
      <c r="K107" s="167"/>
      <c r="L107" s="233"/>
      <c r="M107" s="233"/>
      <c r="N107" s="233"/>
      <c r="O107" s="233"/>
      <c r="P107" s="165">
        <v>1</v>
      </c>
      <c r="Q107" s="169"/>
      <c r="R107" s="165">
        <v>1</v>
      </c>
      <c r="S107" s="169"/>
      <c r="T107" s="165">
        <v>1</v>
      </c>
      <c r="U107" s="169"/>
      <c r="V107" s="233"/>
      <c r="W107" s="233"/>
      <c r="X107" s="233"/>
      <c r="Y107" s="233"/>
      <c r="Z107" s="165"/>
      <c r="AA107" s="169"/>
      <c r="AB107" s="169"/>
      <c r="AC107" s="169"/>
      <c r="AD107" s="169"/>
      <c r="AE107" s="169"/>
      <c r="AF107" s="233"/>
      <c r="AG107" s="233"/>
      <c r="AH107" s="233"/>
      <c r="AI107" s="233"/>
      <c r="AJ107" s="165"/>
      <c r="AK107" s="169"/>
      <c r="AL107" s="169"/>
      <c r="AM107" s="169"/>
      <c r="AN107" s="169"/>
      <c r="AO107" s="169"/>
    </row>
    <row r="108" spans="1:41" s="197" customFormat="1" ht="48">
      <c r="A108" s="235" t="s">
        <v>287</v>
      </c>
      <c r="B108" s="233"/>
      <c r="C108" s="233"/>
      <c r="D108" s="233"/>
      <c r="E108" s="233"/>
      <c r="F108" s="165"/>
      <c r="G108" s="167"/>
      <c r="H108" s="165"/>
      <c r="I108" s="167"/>
      <c r="J108" s="165"/>
      <c r="K108" s="167"/>
      <c r="L108" s="233"/>
      <c r="M108" s="233"/>
      <c r="N108" s="233"/>
      <c r="O108" s="233"/>
      <c r="P108" s="165">
        <v>1</v>
      </c>
      <c r="Q108" s="169"/>
      <c r="R108" s="165">
        <v>0</v>
      </c>
      <c r="S108" s="169"/>
      <c r="T108" s="165">
        <v>1</v>
      </c>
      <c r="U108" s="169"/>
      <c r="V108" s="233"/>
      <c r="W108" s="233"/>
      <c r="X108" s="233"/>
      <c r="Y108" s="233"/>
      <c r="Z108" s="165"/>
      <c r="AA108" s="169"/>
      <c r="AB108" s="169"/>
      <c r="AC108" s="169"/>
      <c r="AD108" s="169"/>
      <c r="AE108" s="169"/>
      <c r="AF108" s="233"/>
      <c r="AG108" s="233"/>
      <c r="AH108" s="233"/>
      <c r="AI108" s="233"/>
      <c r="AJ108" s="165"/>
      <c r="AK108" s="169"/>
      <c r="AL108" s="169"/>
      <c r="AM108" s="169"/>
      <c r="AN108" s="169"/>
      <c r="AO108" s="169"/>
    </row>
    <row r="109" spans="1:41" s="197" customFormat="1" ht="48">
      <c r="A109" s="235" t="s">
        <v>288</v>
      </c>
      <c r="B109" s="233"/>
      <c r="C109" s="233"/>
      <c r="D109" s="233"/>
      <c r="E109" s="233"/>
      <c r="F109" s="165"/>
      <c r="G109" s="167"/>
      <c r="H109" s="165"/>
      <c r="I109" s="167"/>
      <c r="J109" s="165"/>
      <c r="K109" s="167"/>
      <c r="L109" s="233"/>
      <c r="M109" s="233"/>
      <c r="N109" s="233"/>
      <c r="O109" s="233"/>
      <c r="P109" s="165">
        <v>1</v>
      </c>
      <c r="Q109" s="169"/>
      <c r="R109" s="165">
        <v>0</v>
      </c>
      <c r="S109" s="169"/>
      <c r="T109" s="165">
        <v>1</v>
      </c>
      <c r="U109" s="169"/>
      <c r="V109" s="233"/>
      <c r="W109" s="233"/>
      <c r="X109" s="233"/>
      <c r="Y109" s="233"/>
      <c r="Z109" s="165"/>
      <c r="AA109" s="169"/>
      <c r="AB109" s="169"/>
      <c r="AC109" s="169"/>
      <c r="AD109" s="169"/>
      <c r="AE109" s="169"/>
      <c r="AF109" s="233"/>
      <c r="AG109" s="233"/>
      <c r="AH109" s="233"/>
      <c r="AI109" s="233"/>
      <c r="AJ109" s="165"/>
      <c r="AK109" s="169"/>
      <c r="AL109" s="169"/>
      <c r="AM109" s="169"/>
      <c r="AN109" s="169"/>
      <c r="AO109" s="169"/>
    </row>
    <row r="110" spans="1:41" s="197" customFormat="1" ht="24">
      <c r="A110" s="235" t="s">
        <v>289</v>
      </c>
      <c r="B110" s="233"/>
      <c r="C110" s="233"/>
      <c r="D110" s="233"/>
      <c r="E110" s="233"/>
      <c r="F110" s="165"/>
      <c r="G110" s="167"/>
      <c r="H110" s="165"/>
      <c r="I110" s="167"/>
      <c r="J110" s="165"/>
      <c r="K110" s="167"/>
      <c r="L110" s="233"/>
      <c r="M110" s="233"/>
      <c r="N110" s="233"/>
      <c r="O110" s="233"/>
      <c r="P110" s="165">
        <v>1</v>
      </c>
      <c r="Q110" s="169"/>
      <c r="R110" s="165">
        <v>0</v>
      </c>
      <c r="S110" s="169"/>
      <c r="T110" s="165">
        <v>1</v>
      </c>
      <c r="U110" s="169"/>
      <c r="V110" s="233"/>
      <c r="W110" s="233"/>
      <c r="X110" s="233"/>
      <c r="Y110" s="233"/>
      <c r="Z110" s="165"/>
      <c r="AA110" s="169"/>
      <c r="AB110" s="169"/>
      <c r="AC110" s="169"/>
      <c r="AD110" s="169"/>
      <c r="AE110" s="169"/>
      <c r="AF110" s="233"/>
      <c r="AG110" s="233"/>
      <c r="AH110" s="233"/>
      <c r="AI110" s="233"/>
      <c r="AJ110" s="165"/>
      <c r="AK110" s="169"/>
      <c r="AL110" s="169"/>
      <c r="AM110" s="169"/>
      <c r="AN110" s="169"/>
      <c r="AO110" s="169"/>
    </row>
    <row r="111" spans="1:41" s="264" customFormat="1" ht="48">
      <c r="A111" s="258" t="s">
        <v>494</v>
      </c>
      <c r="B111" s="259"/>
      <c r="C111" s="259"/>
      <c r="D111" s="259"/>
      <c r="E111" s="259"/>
      <c r="F111" s="260"/>
      <c r="G111" s="261"/>
      <c r="H111" s="260"/>
      <c r="I111" s="261"/>
      <c r="J111" s="260"/>
      <c r="K111" s="261"/>
      <c r="L111" s="259"/>
      <c r="M111" s="259"/>
      <c r="N111" s="259"/>
      <c r="O111" s="259"/>
      <c r="P111" s="260">
        <f>COUNTIF(P112:P142,"5")</f>
        <v>5</v>
      </c>
      <c r="Q111" s="262">
        <f>IF(P111&lt;1,0,IF(P111&lt;2,1,IF(P111&lt;3,2,IF(P111&lt;4,3,IF(P111&lt;5,4,IF(P111=5,5))))))</f>
        <v>5</v>
      </c>
      <c r="R111" s="260">
        <f>COUNTIF(R112:R142,"5")</f>
        <v>0</v>
      </c>
      <c r="S111" s="262">
        <f>IF(R111&lt;1,0,IF(R111&lt;2,1,IF(R111&lt;3,2,IF(R111&lt;4,3,IF(R111&lt;5,4,IF(R111=5,5))))))</f>
        <v>0</v>
      </c>
      <c r="T111" s="260">
        <f>COUNTIF(T112:T142,"5")</f>
        <v>5</v>
      </c>
      <c r="U111" s="262">
        <f>IF(T111&lt;1,0,IF(T111&lt;2,1,IF(T111&lt;3,2,IF(T111&lt;4,3,IF(T111&lt;5,4,IF(T111=5,5))))))</f>
        <v>5</v>
      </c>
      <c r="V111" s="259"/>
      <c r="W111" s="259"/>
      <c r="X111" s="259"/>
      <c r="Y111" s="259"/>
      <c r="Z111" s="260"/>
      <c r="AA111" s="263"/>
      <c r="AB111" s="263"/>
      <c r="AC111" s="263"/>
      <c r="AD111" s="263"/>
      <c r="AE111" s="263"/>
      <c r="AF111" s="259"/>
      <c r="AG111" s="259"/>
      <c r="AH111" s="259"/>
      <c r="AI111" s="259"/>
      <c r="AJ111" s="260"/>
      <c r="AK111" s="263"/>
      <c r="AL111" s="263"/>
      <c r="AM111" s="263"/>
      <c r="AN111" s="263"/>
      <c r="AO111" s="263"/>
    </row>
    <row r="112" spans="1:41" s="53" customFormat="1" ht="48">
      <c r="A112" s="234" t="s">
        <v>441</v>
      </c>
      <c r="B112" s="220"/>
      <c r="C112" s="220"/>
      <c r="D112" s="220"/>
      <c r="E112" s="220"/>
      <c r="F112" s="50"/>
      <c r="G112" s="94"/>
      <c r="H112" s="50"/>
      <c r="I112" s="94"/>
      <c r="J112" s="50"/>
      <c r="K112" s="94"/>
      <c r="L112" s="220"/>
      <c r="M112" s="220"/>
      <c r="N112" s="220"/>
      <c r="O112" s="220"/>
      <c r="P112" s="165">
        <f>SUM(P113:P117)</f>
        <v>5</v>
      </c>
      <c r="Q112" s="224"/>
      <c r="R112" s="165">
        <f>SUM(R113:R117)</f>
        <v>4</v>
      </c>
      <c r="S112" s="224"/>
      <c r="T112" s="165">
        <f>SUM(T113:T117)</f>
        <v>5</v>
      </c>
      <c r="U112" s="224"/>
      <c r="V112" s="220"/>
      <c r="W112" s="220"/>
      <c r="X112" s="220"/>
      <c r="Y112" s="220"/>
      <c r="Z112" s="50"/>
      <c r="AA112" s="224"/>
      <c r="AB112" s="224"/>
      <c r="AC112" s="224"/>
      <c r="AD112" s="224"/>
      <c r="AE112" s="224"/>
      <c r="AF112" s="220"/>
      <c r="AG112" s="220"/>
      <c r="AH112" s="220"/>
      <c r="AI112" s="220"/>
      <c r="AJ112" s="50"/>
      <c r="AK112" s="224"/>
      <c r="AL112" s="224"/>
      <c r="AM112" s="224"/>
      <c r="AN112" s="224"/>
      <c r="AO112" s="224"/>
    </row>
    <row r="113" spans="1:41" s="53" customFormat="1" ht="48">
      <c r="A113" s="235" t="s">
        <v>297</v>
      </c>
      <c r="B113" s="220"/>
      <c r="C113" s="220"/>
      <c r="D113" s="220"/>
      <c r="E113" s="220"/>
      <c r="F113" s="50"/>
      <c r="G113" s="94"/>
      <c r="H113" s="50"/>
      <c r="I113" s="94"/>
      <c r="J113" s="50"/>
      <c r="K113" s="94"/>
      <c r="L113" s="220"/>
      <c r="M113" s="220"/>
      <c r="N113" s="220"/>
      <c r="O113" s="220"/>
      <c r="P113" s="165">
        <v>1</v>
      </c>
      <c r="Q113" s="224"/>
      <c r="R113" s="165">
        <v>1</v>
      </c>
      <c r="S113" s="224"/>
      <c r="T113" s="165">
        <v>1</v>
      </c>
      <c r="U113" s="224"/>
      <c r="V113" s="220"/>
      <c r="W113" s="220"/>
      <c r="X113" s="220"/>
      <c r="Y113" s="220"/>
      <c r="Z113" s="50"/>
      <c r="AA113" s="224"/>
      <c r="AB113" s="224"/>
      <c r="AC113" s="224"/>
      <c r="AD113" s="224"/>
      <c r="AE113" s="224"/>
      <c r="AF113" s="220"/>
      <c r="AG113" s="220"/>
      <c r="AH113" s="220"/>
      <c r="AI113" s="220"/>
      <c r="AJ113" s="50"/>
      <c r="AK113" s="224"/>
      <c r="AL113" s="224"/>
      <c r="AM113" s="224"/>
      <c r="AN113" s="224"/>
      <c r="AO113" s="224"/>
    </row>
    <row r="114" spans="1:41" s="53" customFormat="1" ht="48">
      <c r="A114" s="235" t="s">
        <v>298</v>
      </c>
      <c r="B114" s="220"/>
      <c r="C114" s="220"/>
      <c r="D114" s="220"/>
      <c r="E114" s="220"/>
      <c r="F114" s="50"/>
      <c r="G114" s="94"/>
      <c r="H114" s="50"/>
      <c r="I114" s="94"/>
      <c r="J114" s="50"/>
      <c r="K114" s="94"/>
      <c r="L114" s="220"/>
      <c r="M114" s="220"/>
      <c r="N114" s="220"/>
      <c r="O114" s="220"/>
      <c r="P114" s="165">
        <v>1</v>
      </c>
      <c r="Q114" s="224"/>
      <c r="R114" s="165">
        <v>1</v>
      </c>
      <c r="S114" s="224"/>
      <c r="T114" s="165">
        <v>1</v>
      </c>
      <c r="U114" s="224"/>
      <c r="V114" s="220"/>
      <c r="W114" s="220"/>
      <c r="X114" s="220"/>
      <c r="Y114" s="220"/>
      <c r="Z114" s="50"/>
      <c r="AA114" s="224"/>
      <c r="AB114" s="224"/>
      <c r="AC114" s="224"/>
      <c r="AD114" s="224"/>
      <c r="AE114" s="224"/>
      <c r="AF114" s="220"/>
      <c r="AG114" s="220"/>
      <c r="AH114" s="220"/>
      <c r="AI114" s="220"/>
      <c r="AJ114" s="50"/>
      <c r="AK114" s="224"/>
      <c r="AL114" s="224"/>
      <c r="AM114" s="224"/>
      <c r="AN114" s="224"/>
      <c r="AO114" s="224"/>
    </row>
    <row r="115" spans="1:41" s="53" customFormat="1" ht="24">
      <c r="A115" s="235" t="s">
        <v>299</v>
      </c>
      <c r="B115" s="220"/>
      <c r="C115" s="220"/>
      <c r="D115" s="220"/>
      <c r="E115" s="220"/>
      <c r="F115" s="50"/>
      <c r="G115" s="94"/>
      <c r="H115" s="50"/>
      <c r="I115" s="94"/>
      <c r="J115" s="50"/>
      <c r="K115" s="94"/>
      <c r="L115" s="220"/>
      <c r="M115" s="220"/>
      <c r="N115" s="220"/>
      <c r="O115" s="220"/>
      <c r="P115" s="165">
        <v>1</v>
      </c>
      <c r="Q115" s="224"/>
      <c r="R115" s="165">
        <v>1</v>
      </c>
      <c r="S115" s="224"/>
      <c r="T115" s="165">
        <v>1</v>
      </c>
      <c r="U115" s="224"/>
      <c r="V115" s="220"/>
      <c r="W115" s="220"/>
      <c r="X115" s="220"/>
      <c r="Y115" s="220"/>
      <c r="Z115" s="50"/>
      <c r="AA115" s="224"/>
      <c r="AB115" s="224"/>
      <c r="AC115" s="224"/>
      <c r="AD115" s="224"/>
      <c r="AE115" s="224"/>
      <c r="AF115" s="220"/>
      <c r="AG115" s="220"/>
      <c r="AH115" s="220"/>
      <c r="AI115" s="220"/>
      <c r="AJ115" s="50"/>
      <c r="AK115" s="224"/>
      <c r="AL115" s="224"/>
      <c r="AM115" s="224"/>
      <c r="AN115" s="224"/>
      <c r="AO115" s="224"/>
    </row>
    <row r="116" spans="1:41" s="53" customFormat="1" ht="48">
      <c r="A116" s="235" t="s">
        <v>300</v>
      </c>
      <c r="B116" s="220"/>
      <c r="C116" s="220"/>
      <c r="D116" s="220"/>
      <c r="E116" s="220"/>
      <c r="F116" s="50"/>
      <c r="G116" s="94"/>
      <c r="H116" s="50"/>
      <c r="I116" s="94"/>
      <c r="J116" s="50"/>
      <c r="K116" s="94"/>
      <c r="L116" s="220"/>
      <c r="M116" s="220"/>
      <c r="N116" s="220"/>
      <c r="O116" s="220"/>
      <c r="P116" s="165">
        <v>1</v>
      </c>
      <c r="Q116" s="224"/>
      <c r="R116" s="165">
        <v>1</v>
      </c>
      <c r="S116" s="224"/>
      <c r="T116" s="165">
        <v>1</v>
      </c>
      <c r="U116" s="224"/>
      <c r="V116" s="220"/>
      <c r="W116" s="220"/>
      <c r="X116" s="220"/>
      <c r="Y116" s="220"/>
      <c r="Z116" s="50"/>
      <c r="AA116" s="224"/>
      <c r="AB116" s="224"/>
      <c r="AC116" s="224"/>
      <c r="AD116" s="224"/>
      <c r="AE116" s="224"/>
      <c r="AF116" s="220"/>
      <c r="AG116" s="220"/>
      <c r="AH116" s="220"/>
      <c r="AI116" s="220"/>
      <c r="AJ116" s="50"/>
      <c r="AK116" s="224"/>
      <c r="AL116" s="224"/>
      <c r="AM116" s="224"/>
      <c r="AN116" s="224"/>
      <c r="AO116" s="224"/>
    </row>
    <row r="117" spans="1:41" s="53" customFormat="1" ht="48">
      <c r="A117" s="235" t="s">
        <v>301</v>
      </c>
      <c r="B117" s="220"/>
      <c r="C117" s="220"/>
      <c r="D117" s="220"/>
      <c r="E117" s="220"/>
      <c r="F117" s="50"/>
      <c r="G117" s="94"/>
      <c r="H117" s="50"/>
      <c r="I117" s="94"/>
      <c r="J117" s="50"/>
      <c r="K117" s="94"/>
      <c r="L117" s="220"/>
      <c r="M117" s="220"/>
      <c r="N117" s="220"/>
      <c r="O117" s="220"/>
      <c r="P117" s="165">
        <v>1</v>
      </c>
      <c r="Q117" s="224"/>
      <c r="R117" s="165">
        <v>0</v>
      </c>
      <c r="S117" s="224"/>
      <c r="T117" s="165">
        <v>1</v>
      </c>
      <c r="U117" s="224"/>
      <c r="V117" s="220"/>
      <c r="W117" s="220"/>
      <c r="X117" s="220"/>
      <c r="Y117" s="220"/>
      <c r="Z117" s="50"/>
      <c r="AA117" s="224"/>
      <c r="AB117" s="224"/>
      <c r="AC117" s="224"/>
      <c r="AD117" s="224"/>
      <c r="AE117" s="224"/>
      <c r="AF117" s="220"/>
      <c r="AG117" s="220"/>
      <c r="AH117" s="220"/>
      <c r="AI117" s="220"/>
      <c r="AJ117" s="50"/>
      <c r="AK117" s="224"/>
      <c r="AL117" s="224"/>
      <c r="AM117" s="224"/>
      <c r="AN117" s="224"/>
      <c r="AO117" s="224"/>
    </row>
    <row r="118" spans="1:41" s="53" customFormat="1" ht="48">
      <c r="A118" s="234" t="s">
        <v>442</v>
      </c>
      <c r="B118" s="220"/>
      <c r="C118" s="220"/>
      <c r="D118" s="220"/>
      <c r="E118" s="220"/>
      <c r="F118" s="50"/>
      <c r="G118" s="94"/>
      <c r="H118" s="50"/>
      <c r="I118" s="94"/>
      <c r="J118" s="50"/>
      <c r="K118" s="94"/>
      <c r="L118" s="220"/>
      <c r="M118" s="220"/>
      <c r="N118" s="220"/>
      <c r="O118" s="220"/>
      <c r="P118" s="165">
        <f>SUM(P119:P123)</f>
        <v>5</v>
      </c>
      <c r="Q118" s="224"/>
      <c r="R118" s="165">
        <f>SUM(R119:R123)</f>
        <v>1</v>
      </c>
      <c r="S118" s="224"/>
      <c r="T118" s="165">
        <f>SUM(T119:T123)</f>
        <v>5</v>
      </c>
      <c r="U118" s="224"/>
      <c r="V118" s="220"/>
      <c r="W118" s="220"/>
      <c r="X118" s="220"/>
      <c r="Y118" s="220"/>
      <c r="Z118" s="50"/>
      <c r="AA118" s="224"/>
      <c r="AB118" s="224"/>
      <c r="AC118" s="224"/>
      <c r="AD118" s="224"/>
      <c r="AE118" s="224"/>
      <c r="AF118" s="220"/>
      <c r="AG118" s="220"/>
      <c r="AH118" s="220"/>
      <c r="AI118" s="220"/>
      <c r="AJ118" s="50"/>
      <c r="AK118" s="224"/>
      <c r="AL118" s="224"/>
      <c r="AM118" s="224"/>
      <c r="AN118" s="224"/>
      <c r="AO118" s="224"/>
    </row>
    <row r="119" spans="1:41" s="53" customFormat="1" ht="48">
      <c r="A119" s="235" t="s">
        <v>303</v>
      </c>
      <c r="B119" s="220"/>
      <c r="C119" s="220"/>
      <c r="D119" s="220"/>
      <c r="E119" s="220"/>
      <c r="F119" s="50"/>
      <c r="G119" s="94"/>
      <c r="H119" s="50"/>
      <c r="I119" s="94"/>
      <c r="J119" s="50"/>
      <c r="K119" s="94"/>
      <c r="L119" s="220"/>
      <c r="M119" s="220"/>
      <c r="N119" s="220"/>
      <c r="O119" s="220"/>
      <c r="P119" s="165">
        <v>1</v>
      </c>
      <c r="Q119" s="224"/>
      <c r="R119" s="165">
        <v>1</v>
      </c>
      <c r="S119" s="224"/>
      <c r="T119" s="165">
        <v>1</v>
      </c>
      <c r="U119" s="224"/>
      <c r="V119" s="220"/>
      <c r="W119" s="220"/>
      <c r="X119" s="220"/>
      <c r="Y119" s="220"/>
      <c r="Z119" s="50"/>
      <c r="AA119" s="224"/>
      <c r="AB119" s="224"/>
      <c r="AC119" s="224"/>
      <c r="AD119" s="224"/>
      <c r="AE119" s="224"/>
      <c r="AF119" s="220"/>
      <c r="AG119" s="220"/>
      <c r="AH119" s="220"/>
      <c r="AI119" s="220"/>
      <c r="AJ119" s="50"/>
      <c r="AK119" s="224"/>
      <c r="AL119" s="224"/>
      <c r="AM119" s="224"/>
      <c r="AN119" s="224"/>
      <c r="AO119" s="224"/>
    </row>
    <row r="120" spans="1:41" s="53" customFormat="1" ht="24">
      <c r="A120" s="235" t="s">
        <v>131</v>
      </c>
      <c r="B120" s="220"/>
      <c r="C120" s="220"/>
      <c r="D120" s="220"/>
      <c r="E120" s="220"/>
      <c r="F120" s="50"/>
      <c r="G120" s="94"/>
      <c r="H120" s="50"/>
      <c r="I120" s="94"/>
      <c r="J120" s="50"/>
      <c r="K120" s="94"/>
      <c r="L120" s="220"/>
      <c r="M120" s="220"/>
      <c r="N120" s="220"/>
      <c r="O120" s="220"/>
      <c r="P120" s="165">
        <v>1</v>
      </c>
      <c r="Q120" s="224"/>
      <c r="R120" s="165">
        <v>0</v>
      </c>
      <c r="S120" s="224"/>
      <c r="T120" s="165">
        <v>1</v>
      </c>
      <c r="U120" s="224"/>
      <c r="V120" s="220"/>
      <c r="W120" s="220"/>
      <c r="X120" s="220"/>
      <c r="Y120" s="220"/>
      <c r="Z120" s="50"/>
      <c r="AA120" s="224"/>
      <c r="AB120" s="224"/>
      <c r="AC120" s="224"/>
      <c r="AD120" s="224"/>
      <c r="AE120" s="224"/>
      <c r="AF120" s="220"/>
      <c r="AG120" s="220"/>
      <c r="AH120" s="220"/>
      <c r="AI120" s="220"/>
      <c r="AJ120" s="50"/>
      <c r="AK120" s="224"/>
      <c r="AL120" s="224"/>
      <c r="AM120" s="224"/>
      <c r="AN120" s="224"/>
      <c r="AO120" s="224"/>
    </row>
    <row r="121" spans="1:41" s="53" customFormat="1" ht="72">
      <c r="A121" s="235" t="s">
        <v>304</v>
      </c>
      <c r="B121" s="220"/>
      <c r="C121" s="220"/>
      <c r="D121" s="220"/>
      <c r="E121" s="220"/>
      <c r="F121" s="50"/>
      <c r="G121" s="94"/>
      <c r="H121" s="50"/>
      <c r="I121" s="94"/>
      <c r="J121" s="50"/>
      <c r="K121" s="94"/>
      <c r="L121" s="220"/>
      <c r="M121" s="220"/>
      <c r="N121" s="220"/>
      <c r="O121" s="220"/>
      <c r="P121" s="165">
        <v>1</v>
      </c>
      <c r="Q121" s="224"/>
      <c r="R121" s="165">
        <v>0</v>
      </c>
      <c r="S121" s="224"/>
      <c r="T121" s="165">
        <v>1</v>
      </c>
      <c r="U121" s="224"/>
      <c r="V121" s="220"/>
      <c r="W121" s="220"/>
      <c r="X121" s="220"/>
      <c r="Y121" s="220"/>
      <c r="Z121" s="50"/>
      <c r="AA121" s="224"/>
      <c r="AB121" s="224"/>
      <c r="AC121" s="224"/>
      <c r="AD121" s="224"/>
      <c r="AE121" s="224"/>
      <c r="AF121" s="220"/>
      <c r="AG121" s="220"/>
      <c r="AH121" s="220"/>
      <c r="AI121" s="220"/>
      <c r="AJ121" s="50"/>
      <c r="AK121" s="224"/>
      <c r="AL121" s="224"/>
      <c r="AM121" s="224"/>
      <c r="AN121" s="224"/>
      <c r="AO121" s="224"/>
    </row>
    <row r="122" spans="1:41" s="53" customFormat="1" ht="48">
      <c r="A122" s="235" t="s">
        <v>305</v>
      </c>
      <c r="B122" s="220"/>
      <c r="C122" s="220"/>
      <c r="D122" s="220"/>
      <c r="E122" s="220"/>
      <c r="F122" s="50"/>
      <c r="G122" s="94"/>
      <c r="H122" s="50"/>
      <c r="I122" s="94"/>
      <c r="J122" s="50"/>
      <c r="K122" s="94"/>
      <c r="L122" s="220"/>
      <c r="M122" s="220"/>
      <c r="N122" s="220"/>
      <c r="O122" s="220"/>
      <c r="P122" s="165">
        <v>1</v>
      </c>
      <c r="Q122" s="224"/>
      <c r="R122" s="165">
        <v>0</v>
      </c>
      <c r="S122" s="224"/>
      <c r="T122" s="165">
        <v>1</v>
      </c>
      <c r="U122" s="224"/>
      <c r="V122" s="220"/>
      <c r="W122" s="220"/>
      <c r="X122" s="220"/>
      <c r="Y122" s="220"/>
      <c r="Z122" s="50"/>
      <c r="AA122" s="224"/>
      <c r="AB122" s="224"/>
      <c r="AC122" s="224"/>
      <c r="AD122" s="224"/>
      <c r="AE122" s="224"/>
      <c r="AF122" s="220"/>
      <c r="AG122" s="220"/>
      <c r="AH122" s="220"/>
      <c r="AI122" s="220"/>
      <c r="AJ122" s="50"/>
      <c r="AK122" s="224"/>
      <c r="AL122" s="224"/>
      <c r="AM122" s="224"/>
      <c r="AN122" s="224"/>
      <c r="AO122" s="224"/>
    </row>
    <row r="123" spans="1:41" s="53" customFormat="1" ht="24">
      <c r="A123" s="235" t="s">
        <v>295</v>
      </c>
      <c r="B123" s="220"/>
      <c r="C123" s="220"/>
      <c r="D123" s="220"/>
      <c r="E123" s="220"/>
      <c r="F123" s="50"/>
      <c r="G123" s="94"/>
      <c r="H123" s="50"/>
      <c r="I123" s="94"/>
      <c r="J123" s="50"/>
      <c r="K123" s="94"/>
      <c r="L123" s="220"/>
      <c r="M123" s="220"/>
      <c r="N123" s="220"/>
      <c r="O123" s="220"/>
      <c r="P123" s="165">
        <v>1</v>
      </c>
      <c r="Q123" s="224"/>
      <c r="R123" s="165">
        <v>0</v>
      </c>
      <c r="S123" s="224"/>
      <c r="T123" s="165">
        <v>1</v>
      </c>
      <c r="U123" s="224"/>
      <c r="V123" s="220"/>
      <c r="W123" s="220"/>
      <c r="X123" s="220"/>
      <c r="Y123" s="220"/>
      <c r="Z123" s="50"/>
      <c r="AA123" s="224"/>
      <c r="AB123" s="224"/>
      <c r="AC123" s="224"/>
      <c r="AD123" s="224"/>
      <c r="AE123" s="224"/>
      <c r="AF123" s="220"/>
      <c r="AG123" s="220"/>
      <c r="AH123" s="220"/>
      <c r="AI123" s="220"/>
      <c r="AJ123" s="50"/>
      <c r="AK123" s="224"/>
      <c r="AL123" s="224"/>
      <c r="AM123" s="224"/>
      <c r="AN123" s="224"/>
      <c r="AO123" s="224"/>
    </row>
    <row r="124" spans="1:41" s="53" customFormat="1" ht="48">
      <c r="A124" s="234" t="s">
        <v>443</v>
      </c>
      <c r="B124" s="220"/>
      <c r="C124" s="220"/>
      <c r="D124" s="220"/>
      <c r="E124" s="220"/>
      <c r="F124" s="50"/>
      <c r="G124" s="94"/>
      <c r="H124" s="50"/>
      <c r="I124" s="94"/>
      <c r="J124" s="50"/>
      <c r="K124" s="94"/>
      <c r="L124" s="220"/>
      <c r="M124" s="220"/>
      <c r="N124" s="220"/>
      <c r="O124" s="220"/>
      <c r="P124" s="165">
        <f>SUM(P125:P129)</f>
        <v>5</v>
      </c>
      <c r="Q124" s="224"/>
      <c r="R124" s="165">
        <f>SUM(R125:R129)</f>
        <v>3</v>
      </c>
      <c r="S124" s="224"/>
      <c r="T124" s="165">
        <f>SUM(T125:T129)</f>
        <v>5</v>
      </c>
      <c r="U124" s="224"/>
      <c r="V124" s="220"/>
      <c r="W124" s="220"/>
      <c r="X124" s="220"/>
      <c r="Y124" s="220"/>
      <c r="Z124" s="50"/>
      <c r="AA124" s="224"/>
      <c r="AB124" s="224"/>
      <c r="AC124" s="224"/>
      <c r="AD124" s="224"/>
      <c r="AE124" s="224"/>
      <c r="AF124" s="220"/>
      <c r="AG124" s="220"/>
      <c r="AH124" s="220"/>
      <c r="AI124" s="220"/>
      <c r="AJ124" s="50"/>
      <c r="AK124" s="224"/>
      <c r="AL124" s="224"/>
      <c r="AM124" s="224"/>
      <c r="AN124" s="224"/>
      <c r="AO124" s="224"/>
    </row>
    <row r="125" spans="1:41" s="53" customFormat="1" ht="48">
      <c r="A125" s="235" t="s">
        <v>307</v>
      </c>
      <c r="B125" s="220"/>
      <c r="C125" s="220"/>
      <c r="D125" s="220"/>
      <c r="E125" s="220"/>
      <c r="F125" s="50"/>
      <c r="G125" s="94"/>
      <c r="H125" s="50"/>
      <c r="I125" s="94"/>
      <c r="J125" s="50"/>
      <c r="K125" s="94"/>
      <c r="L125" s="220"/>
      <c r="M125" s="220"/>
      <c r="N125" s="220"/>
      <c r="O125" s="220"/>
      <c r="P125" s="165">
        <v>1</v>
      </c>
      <c r="Q125" s="224"/>
      <c r="R125" s="165">
        <v>1</v>
      </c>
      <c r="S125" s="224"/>
      <c r="T125" s="165">
        <v>1</v>
      </c>
      <c r="U125" s="224"/>
      <c r="V125" s="220"/>
      <c r="W125" s="220"/>
      <c r="X125" s="220"/>
      <c r="Y125" s="220"/>
      <c r="Z125" s="50"/>
      <c r="AA125" s="224"/>
      <c r="AB125" s="224"/>
      <c r="AC125" s="224"/>
      <c r="AD125" s="224"/>
      <c r="AE125" s="224"/>
      <c r="AF125" s="220"/>
      <c r="AG125" s="220"/>
      <c r="AH125" s="220"/>
      <c r="AI125" s="220"/>
      <c r="AJ125" s="50"/>
      <c r="AK125" s="224"/>
      <c r="AL125" s="224"/>
      <c r="AM125" s="224"/>
      <c r="AN125" s="224"/>
      <c r="AO125" s="224"/>
    </row>
    <row r="126" spans="1:41" s="53" customFormat="1" ht="24">
      <c r="A126" s="235" t="s">
        <v>131</v>
      </c>
      <c r="B126" s="220"/>
      <c r="C126" s="220"/>
      <c r="D126" s="220"/>
      <c r="E126" s="220"/>
      <c r="F126" s="50"/>
      <c r="G126" s="94"/>
      <c r="H126" s="50"/>
      <c r="I126" s="94"/>
      <c r="J126" s="50"/>
      <c r="K126" s="94"/>
      <c r="L126" s="220"/>
      <c r="M126" s="220"/>
      <c r="N126" s="220"/>
      <c r="O126" s="220"/>
      <c r="P126" s="165">
        <v>1</v>
      </c>
      <c r="Q126" s="224"/>
      <c r="R126" s="165">
        <v>1</v>
      </c>
      <c r="S126" s="224"/>
      <c r="T126" s="165">
        <v>1</v>
      </c>
      <c r="U126" s="224"/>
      <c r="V126" s="220"/>
      <c r="W126" s="220"/>
      <c r="X126" s="220"/>
      <c r="Y126" s="220"/>
      <c r="Z126" s="50"/>
      <c r="AA126" s="224"/>
      <c r="AB126" s="224"/>
      <c r="AC126" s="224"/>
      <c r="AD126" s="224"/>
      <c r="AE126" s="224"/>
      <c r="AF126" s="220"/>
      <c r="AG126" s="220"/>
      <c r="AH126" s="220"/>
      <c r="AI126" s="220"/>
      <c r="AJ126" s="50"/>
      <c r="AK126" s="224"/>
      <c r="AL126" s="224"/>
      <c r="AM126" s="224"/>
      <c r="AN126" s="224"/>
      <c r="AO126" s="224"/>
    </row>
    <row r="127" spans="1:41" s="53" customFormat="1" ht="72">
      <c r="A127" s="235" t="s">
        <v>308</v>
      </c>
      <c r="B127" s="220"/>
      <c r="C127" s="220"/>
      <c r="D127" s="220"/>
      <c r="E127" s="220"/>
      <c r="F127" s="50"/>
      <c r="G127" s="94"/>
      <c r="H127" s="50"/>
      <c r="I127" s="94"/>
      <c r="J127" s="50"/>
      <c r="K127" s="94"/>
      <c r="L127" s="220"/>
      <c r="M127" s="220"/>
      <c r="N127" s="220"/>
      <c r="O127" s="220"/>
      <c r="P127" s="165">
        <v>1</v>
      </c>
      <c r="Q127" s="224"/>
      <c r="R127" s="165">
        <v>1</v>
      </c>
      <c r="S127" s="224"/>
      <c r="T127" s="165">
        <v>1</v>
      </c>
      <c r="U127" s="224"/>
      <c r="V127" s="220"/>
      <c r="W127" s="220"/>
      <c r="X127" s="220"/>
      <c r="Y127" s="220"/>
      <c r="Z127" s="50"/>
      <c r="AA127" s="224"/>
      <c r="AB127" s="224"/>
      <c r="AC127" s="224"/>
      <c r="AD127" s="224"/>
      <c r="AE127" s="224"/>
      <c r="AF127" s="220"/>
      <c r="AG127" s="220"/>
      <c r="AH127" s="220"/>
      <c r="AI127" s="220"/>
      <c r="AJ127" s="50"/>
      <c r="AK127" s="224"/>
      <c r="AL127" s="224"/>
      <c r="AM127" s="224"/>
      <c r="AN127" s="224"/>
      <c r="AO127" s="224"/>
    </row>
    <row r="128" spans="1:41" s="53" customFormat="1" ht="48">
      <c r="A128" s="235" t="s">
        <v>305</v>
      </c>
      <c r="B128" s="220"/>
      <c r="C128" s="220"/>
      <c r="D128" s="220"/>
      <c r="E128" s="220"/>
      <c r="F128" s="50"/>
      <c r="G128" s="94"/>
      <c r="H128" s="50"/>
      <c r="I128" s="94"/>
      <c r="J128" s="50"/>
      <c r="K128" s="94"/>
      <c r="L128" s="220"/>
      <c r="M128" s="220"/>
      <c r="N128" s="220"/>
      <c r="O128" s="220"/>
      <c r="P128" s="165">
        <v>1</v>
      </c>
      <c r="Q128" s="224"/>
      <c r="R128" s="165">
        <v>0</v>
      </c>
      <c r="S128" s="224"/>
      <c r="T128" s="165">
        <v>1</v>
      </c>
      <c r="U128" s="224"/>
      <c r="V128" s="220"/>
      <c r="W128" s="220"/>
      <c r="X128" s="220"/>
      <c r="Y128" s="220"/>
      <c r="Z128" s="50"/>
      <c r="AA128" s="224"/>
      <c r="AB128" s="224"/>
      <c r="AC128" s="224"/>
      <c r="AD128" s="224"/>
      <c r="AE128" s="224"/>
      <c r="AF128" s="220"/>
      <c r="AG128" s="220"/>
      <c r="AH128" s="220"/>
      <c r="AI128" s="220"/>
      <c r="AJ128" s="50"/>
      <c r="AK128" s="224"/>
      <c r="AL128" s="224"/>
      <c r="AM128" s="224"/>
      <c r="AN128" s="224"/>
      <c r="AO128" s="224"/>
    </row>
    <row r="129" spans="1:41" s="53" customFormat="1" ht="24">
      <c r="A129" s="235" t="s">
        <v>295</v>
      </c>
      <c r="B129" s="220"/>
      <c r="C129" s="220"/>
      <c r="D129" s="220"/>
      <c r="E129" s="220"/>
      <c r="F129" s="50"/>
      <c r="G129" s="94"/>
      <c r="H129" s="50"/>
      <c r="I129" s="94"/>
      <c r="J129" s="50"/>
      <c r="K129" s="94"/>
      <c r="L129" s="220"/>
      <c r="M129" s="220"/>
      <c r="N129" s="220"/>
      <c r="O129" s="220"/>
      <c r="P129" s="165">
        <v>1</v>
      </c>
      <c r="Q129" s="224"/>
      <c r="R129" s="165">
        <v>0</v>
      </c>
      <c r="S129" s="224"/>
      <c r="T129" s="165">
        <v>1</v>
      </c>
      <c r="U129" s="224"/>
      <c r="V129" s="220"/>
      <c r="W129" s="220"/>
      <c r="X129" s="220"/>
      <c r="Y129" s="220"/>
      <c r="Z129" s="50"/>
      <c r="AA129" s="224"/>
      <c r="AB129" s="224"/>
      <c r="AC129" s="224"/>
      <c r="AD129" s="224"/>
      <c r="AE129" s="224"/>
      <c r="AF129" s="220"/>
      <c r="AG129" s="220"/>
      <c r="AH129" s="220"/>
      <c r="AI129" s="220"/>
      <c r="AJ129" s="50"/>
      <c r="AK129" s="224"/>
      <c r="AL129" s="224"/>
      <c r="AM129" s="224"/>
      <c r="AN129" s="224"/>
      <c r="AO129" s="224"/>
    </row>
    <row r="130" spans="1:41" s="53" customFormat="1" ht="48">
      <c r="A130" s="236" t="s">
        <v>444</v>
      </c>
      <c r="B130" s="220"/>
      <c r="C130" s="220"/>
      <c r="D130" s="220"/>
      <c r="E130" s="220"/>
      <c r="F130" s="50"/>
      <c r="G130" s="94"/>
      <c r="H130" s="50"/>
      <c r="I130" s="94"/>
      <c r="J130" s="50"/>
      <c r="K130" s="94"/>
      <c r="L130" s="220"/>
      <c r="M130" s="220"/>
      <c r="N130" s="220"/>
      <c r="O130" s="220"/>
      <c r="P130" s="165">
        <f>SUM(P131:P135)</f>
        <v>5</v>
      </c>
      <c r="Q130" s="224"/>
      <c r="R130" s="165">
        <f>SUM(R131:R135)</f>
        <v>3</v>
      </c>
      <c r="S130" s="224"/>
      <c r="T130" s="165">
        <f>SUM(T131:T135)</f>
        <v>5</v>
      </c>
      <c r="U130" s="224"/>
      <c r="V130" s="220"/>
      <c r="W130" s="220"/>
      <c r="X130" s="220"/>
      <c r="Y130" s="220"/>
      <c r="Z130" s="50"/>
      <c r="AA130" s="224"/>
      <c r="AB130" s="224"/>
      <c r="AC130" s="224"/>
      <c r="AD130" s="224"/>
      <c r="AE130" s="224"/>
      <c r="AF130" s="220"/>
      <c r="AG130" s="220"/>
      <c r="AH130" s="220"/>
      <c r="AI130" s="220"/>
      <c r="AJ130" s="50"/>
      <c r="AK130" s="224"/>
      <c r="AL130" s="224"/>
      <c r="AM130" s="224"/>
      <c r="AN130" s="224"/>
      <c r="AO130" s="224"/>
    </row>
    <row r="131" spans="1:41" s="53" customFormat="1" ht="48">
      <c r="A131" s="235" t="s">
        <v>445</v>
      </c>
      <c r="B131" s="220"/>
      <c r="C131" s="220"/>
      <c r="D131" s="220"/>
      <c r="E131" s="220"/>
      <c r="F131" s="50"/>
      <c r="G131" s="94"/>
      <c r="H131" s="50"/>
      <c r="I131" s="94"/>
      <c r="J131" s="50"/>
      <c r="K131" s="94"/>
      <c r="L131" s="220"/>
      <c r="M131" s="220"/>
      <c r="N131" s="220"/>
      <c r="O131" s="220"/>
      <c r="P131" s="165">
        <v>1</v>
      </c>
      <c r="Q131" s="224"/>
      <c r="R131" s="165">
        <v>1</v>
      </c>
      <c r="S131" s="224"/>
      <c r="T131" s="165">
        <v>1</v>
      </c>
      <c r="U131" s="224"/>
      <c r="V131" s="220"/>
      <c r="W131" s="220"/>
      <c r="X131" s="220"/>
      <c r="Y131" s="220"/>
      <c r="Z131" s="50"/>
      <c r="AA131" s="224"/>
      <c r="AB131" s="224"/>
      <c r="AC131" s="224"/>
      <c r="AD131" s="224"/>
      <c r="AE131" s="224"/>
      <c r="AF131" s="220"/>
      <c r="AG131" s="220"/>
      <c r="AH131" s="220"/>
      <c r="AI131" s="220"/>
      <c r="AJ131" s="50"/>
      <c r="AK131" s="224"/>
      <c r="AL131" s="224"/>
      <c r="AM131" s="224"/>
      <c r="AN131" s="224"/>
      <c r="AO131" s="224"/>
    </row>
    <row r="132" spans="1:41" s="53" customFormat="1" ht="24">
      <c r="A132" s="235" t="s">
        <v>131</v>
      </c>
      <c r="B132" s="220"/>
      <c r="C132" s="220"/>
      <c r="D132" s="220"/>
      <c r="E132" s="220"/>
      <c r="F132" s="50"/>
      <c r="G132" s="94"/>
      <c r="H132" s="50"/>
      <c r="I132" s="94"/>
      <c r="J132" s="50"/>
      <c r="K132" s="94"/>
      <c r="L132" s="220"/>
      <c r="M132" s="220"/>
      <c r="N132" s="220"/>
      <c r="O132" s="220"/>
      <c r="P132" s="165">
        <v>1</v>
      </c>
      <c r="Q132" s="224"/>
      <c r="R132" s="165">
        <v>1</v>
      </c>
      <c r="S132" s="224"/>
      <c r="T132" s="165">
        <v>1</v>
      </c>
      <c r="U132" s="224"/>
      <c r="V132" s="220"/>
      <c r="W132" s="220"/>
      <c r="X132" s="220"/>
      <c r="Y132" s="220"/>
      <c r="Z132" s="50"/>
      <c r="AA132" s="224"/>
      <c r="AB132" s="224"/>
      <c r="AC132" s="224"/>
      <c r="AD132" s="224"/>
      <c r="AE132" s="224"/>
      <c r="AF132" s="220"/>
      <c r="AG132" s="220"/>
      <c r="AH132" s="220"/>
      <c r="AI132" s="220"/>
      <c r="AJ132" s="50"/>
      <c r="AK132" s="224"/>
      <c r="AL132" s="224"/>
      <c r="AM132" s="224"/>
      <c r="AN132" s="224"/>
      <c r="AO132" s="224"/>
    </row>
    <row r="133" spans="1:41" s="53" customFormat="1" ht="72">
      <c r="A133" s="235" t="s">
        <v>304</v>
      </c>
      <c r="B133" s="220"/>
      <c r="C133" s="220"/>
      <c r="D133" s="220"/>
      <c r="E133" s="220"/>
      <c r="F133" s="50"/>
      <c r="G133" s="94"/>
      <c r="H133" s="50"/>
      <c r="I133" s="94"/>
      <c r="J133" s="50"/>
      <c r="K133" s="94"/>
      <c r="L133" s="220"/>
      <c r="M133" s="220"/>
      <c r="N133" s="220"/>
      <c r="O133" s="220"/>
      <c r="P133" s="165">
        <v>1</v>
      </c>
      <c r="Q133" s="224"/>
      <c r="R133" s="165">
        <v>1</v>
      </c>
      <c r="S133" s="224"/>
      <c r="T133" s="165">
        <v>1</v>
      </c>
      <c r="U133" s="224"/>
      <c r="V133" s="220"/>
      <c r="W133" s="220"/>
      <c r="X133" s="220"/>
      <c r="Y133" s="220"/>
      <c r="Z133" s="50"/>
      <c r="AA133" s="224"/>
      <c r="AB133" s="224"/>
      <c r="AC133" s="224"/>
      <c r="AD133" s="224"/>
      <c r="AE133" s="224"/>
      <c r="AF133" s="220"/>
      <c r="AG133" s="220"/>
      <c r="AH133" s="220"/>
      <c r="AI133" s="220"/>
      <c r="AJ133" s="50"/>
      <c r="AK133" s="224"/>
      <c r="AL133" s="224"/>
      <c r="AM133" s="224"/>
      <c r="AN133" s="224"/>
      <c r="AO133" s="224"/>
    </row>
    <row r="134" spans="1:41" s="53" customFormat="1" ht="48">
      <c r="A134" s="235" t="s">
        <v>305</v>
      </c>
      <c r="B134" s="220"/>
      <c r="C134" s="220"/>
      <c r="D134" s="220"/>
      <c r="E134" s="220"/>
      <c r="F134" s="50"/>
      <c r="G134" s="94"/>
      <c r="H134" s="50"/>
      <c r="I134" s="94"/>
      <c r="J134" s="50"/>
      <c r="K134" s="94"/>
      <c r="L134" s="220"/>
      <c r="M134" s="220"/>
      <c r="N134" s="220"/>
      <c r="O134" s="220"/>
      <c r="P134" s="165">
        <v>1</v>
      </c>
      <c r="Q134" s="224"/>
      <c r="R134" s="165">
        <v>0</v>
      </c>
      <c r="S134" s="224"/>
      <c r="T134" s="165">
        <v>1</v>
      </c>
      <c r="U134" s="224"/>
      <c r="V134" s="220"/>
      <c r="W134" s="220"/>
      <c r="X134" s="220"/>
      <c r="Y134" s="220"/>
      <c r="Z134" s="50"/>
      <c r="AA134" s="224"/>
      <c r="AB134" s="224"/>
      <c r="AC134" s="224"/>
      <c r="AD134" s="224"/>
      <c r="AE134" s="224"/>
      <c r="AF134" s="220"/>
      <c r="AG134" s="220"/>
      <c r="AH134" s="220"/>
      <c r="AI134" s="220"/>
      <c r="AJ134" s="50"/>
      <c r="AK134" s="224"/>
      <c r="AL134" s="224"/>
      <c r="AM134" s="224"/>
      <c r="AN134" s="224"/>
      <c r="AO134" s="224"/>
    </row>
    <row r="135" spans="1:41" s="53" customFormat="1" ht="24">
      <c r="A135" s="235" t="s">
        <v>295</v>
      </c>
      <c r="B135" s="220"/>
      <c r="C135" s="220"/>
      <c r="D135" s="220"/>
      <c r="E135" s="220"/>
      <c r="F135" s="50"/>
      <c r="G135" s="94"/>
      <c r="H135" s="50"/>
      <c r="I135" s="94"/>
      <c r="J135" s="50"/>
      <c r="K135" s="94"/>
      <c r="L135" s="220"/>
      <c r="M135" s="220"/>
      <c r="N135" s="220"/>
      <c r="O135" s="220"/>
      <c r="P135" s="165">
        <v>1</v>
      </c>
      <c r="Q135" s="224"/>
      <c r="R135" s="165">
        <v>0</v>
      </c>
      <c r="S135" s="224"/>
      <c r="T135" s="165">
        <v>1</v>
      </c>
      <c r="U135" s="224"/>
      <c r="V135" s="220"/>
      <c r="W135" s="220"/>
      <c r="X135" s="220"/>
      <c r="Y135" s="220"/>
      <c r="Z135" s="50"/>
      <c r="AA135" s="224"/>
      <c r="AB135" s="224"/>
      <c r="AC135" s="224"/>
      <c r="AD135" s="224"/>
      <c r="AE135" s="224"/>
      <c r="AF135" s="220"/>
      <c r="AG135" s="220"/>
      <c r="AH135" s="220"/>
      <c r="AI135" s="220"/>
      <c r="AJ135" s="50"/>
      <c r="AK135" s="224"/>
      <c r="AL135" s="224"/>
      <c r="AM135" s="224"/>
      <c r="AN135" s="224"/>
      <c r="AO135" s="224"/>
    </row>
    <row r="136" spans="1:41" s="53" customFormat="1" ht="48">
      <c r="A136" s="234" t="s">
        <v>446</v>
      </c>
      <c r="B136" s="220"/>
      <c r="C136" s="220"/>
      <c r="D136" s="220"/>
      <c r="E136" s="220"/>
      <c r="F136" s="50"/>
      <c r="G136" s="94"/>
      <c r="H136" s="50"/>
      <c r="I136" s="94"/>
      <c r="J136" s="50"/>
      <c r="K136" s="94"/>
      <c r="L136" s="220"/>
      <c r="M136" s="220"/>
      <c r="N136" s="220"/>
      <c r="O136" s="220"/>
      <c r="P136" s="165">
        <f>SUM(P137:P141)</f>
        <v>5</v>
      </c>
      <c r="Q136" s="224"/>
      <c r="R136" s="165">
        <f>SUM(R137:R141)</f>
        <v>2</v>
      </c>
      <c r="S136" s="224"/>
      <c r="T136" s="165">
        <f>SUM(T137:T141)</f>
        <v>5</v>
      </c>
      <c r="U136" s="224"/>
      <c r="V136" s="220"/>
      <c r="W136" s="220"/>
      <c r="X136" s="220"/>
      <c r="Y136" s="220"/>
      <c r="Z136" s="50"/>
      <c r="AA136" s="224"/>
      <c r="AB136" s="224"/>
      <c r="AC136" s="224"/>
      <c r="AD136" s="224"/>
      <c r="AE136" s="224"/>
      <c r="AF136" s="220"/>
      <c r="AG136" s="220"/>
      <c r="AH136" s="220"/>
      <c r="AI136" s="220"/>
      <c r="AJ136" s="50"/>
      <c r="AK136" s="224"/>
      <c r="AL136" s="224"/>
      <c r="AM136" s="224"/>
      <c r="AN136" s="224"/>
      <c r="AO136" s="224"/>
    </row>
    <row r="137" spans="1:41" s="53" customFormat="1" ht="48">
      <c r="A137" s="235" t="s">
        <v>315</v>
      </c>
      <c r="B137" s="220"/>
      <c r="C137" s="220"/>
      <c r="D137" s="220"/>
      <c r="E137" s="220"/>
      <c r="F137" s="50"/>
      <c r="G137" s="94"/>
      <c r="H137" s="50"/>
      <c r="I137" s="94"/>
      <c r="J137" s="50"/>
      <c r="K137" s="94"/>
      <c r="L137" s="220"/>
      <c r="M137" s="220"/>
      <c r="N137" s="220"/>
      <c r="O137" s="220"/>
      <c r="P137" s="165">
        <v>1</v>
      </c>
      <c r="Q137" s="224"/>
      <c r="R137" s="165">
        <v>1</v>
      </c>
      <c r="S137" s="224"/>
      <c r="T137" s="165">
        <v>1</v>
      </c>
      <c r="U137" s="224"/>
      <c r="V137" s="220"/>
      <c r="W137" s="220"/>
      <c r="X137" s="220"/>
      <c r="Y137" s="220"/>
      <c r="Z137" s="50"/>
      <c r="AA137" s="224"/>
      <c r="AB137" s="224"/>
      <c r="AC137" s="224"/>
      <c r="AD137" s="224"/>
      <c r="AE137" s="224"/>
      <c r="AF137" s="220"/>
      <c r="AG137" s="220"/>
      <c r="AH137" s="220"/>
      <c r="AI137" s="220"/>
      <c r="AJ137" s="50"/>
      <c r="AK137" s="224"/>
      <c r="AL137" s="224"/>
      <c r="AM137" s="224"/>
      <c r="AN137" s="224"/>
      <c r="AO137" s="224"/>
    </row>
    <row r="138" spans="1:41" s="53" customFormat="1" ht="24">
      <c r="A138" s="235" t="s">
        <v>292</v>
      </c>
      <c r="B138" s="220"/>
      <c r="C138" s="220"/>
      <c r="D138" s="220"/>
      <c r="E138" s="220"/>
      <c r="F138" s="50"/>
      <c r="G138" s="94"/>
      <c r="H138" s="50"/>
      <c r="I138" s="94"/>
      <c r="J138" s="50"/>
      <c r="K138" s="94"/>
      <c r="L138" s="220"/>
      <c r="M138" s="220"/>
      <c r="N138" s="220"/>
      <c r="O138" s="220"/>
      <c r="P138" s="165">
        <v>1</v>
      </c>
      <c r="Q138" s="224"/>
      <c r="R138" s="165">
        <v>1</v>
      </c>
      <c r="S138" s="224"/>
      <c r="T138" s="165">
        <v>1</v>
      </c>
      <c r="U138" s="224"/>
      <c r="V138" s="220"/>
      <c r="W138" s="220"/>
      <c r="X138" s="220"/>
      <c r="Y138" s="220"/>
      <c r="Z138" s="50"/>
      <c r="AA138" s="224"/>
      <c r="AB138" s="224"/>
      <c r="AC138" s="224"/>
      <c r="AD138" s="224"/>
      <c r="AE138" s="224"/>
      <c r="AF138" s="220"/>
      <c r="AG138" s="220"/>
      <c r="AH138" s="220"/>
      <c r="AI138" s="220"/>
      <c r="AJ138" s="50"/>
      <c r="AK138" s="224"/>
      <c r="AL138" s="224"/>
      <c r="AM138" s="224"/>
      <c r="AN138" s="224"/>
      <c r="AO138" s="224"/>
    </row>
    <row r="139" spans="1:41" s="53" customFormat="1" ht="24">
      <c r="A139" s="235" t="s">
        <v>316</v>
      </c>
      <c r="B139" s="220"/>
      <c r="C139" s="220"/>
      <c r="D139" s="220"/>
      <c r="E139" s="220"/>
      <c r="F139" s="50"/>
      <c r="G139" s="94"/>
      <c r="H139" s="50"/>
      <c r="I139" s="94"/>
      <c r="J139" s="50"/>
      <c r="K139" s="94"/>
      <c r="L139" s="220"/>
      <c r="M139" s="220"/>
      <c r="N139" s="220"/>
      <c r="O139" s="220"/>
      <c r="P139" s="165">
        <v>1</v>
      </c>
      <c r="Q139" s="224"/>
      <c r="R139" s="165">
        <v>0</v>
      </c>
      <c r="S139" s="224"/>
      <c r="T139" s="165">
        <v>1</v>
      </c>
      <c r="U139" s="224"/>
      <c r="V139" s="220"/>
      <c r="W139" s="220"/>
      <c r="X139" s="220"/>
      <c r="Y139" s="220"/>
      <c r="Z139" s="50"/>
      <c r="AA139" s="224"/>
      <c r="AB139" s="224"/>
      <c r="AC139" s="224"/>
      <c r="AD139" s="224"/>
      <c r="AE139" s="224"/>
      <c r="AF139" s="220"/>
      <c r="AG139" s="220"/>
      <c r="AH139" s="220"/>
      <c r="AI139" s="220"/>
      <c r="AJ139" s="50"/>
      <c r="AK139" s="224"/>
      <c r="AL139" s="224"/>
      <c r="AM139" s="224"/>
      <c r="AN139" s="224"/>
      <c r="AO139" s="224"/>
    </row>
    <row r="140" spans="1:41" s="53" customFormat="1" ht="48">
      <c r="A140" s="235" t="s">
        <v>317</v>
      </c>
      <c r="B140" s="220"/>
      <c r="C140" s="220"/>
      <c r="D140" s="220"/>
      <c r="E140" s="220"/>
      <c r="F140" s="50"/>
      <c r="G140" s="94"/>
      <c r="H140" s="50"/>
      <c r="I140" s="94"/>
      <c r="J140" s="50"/>
      <c r="K140" s="94"/>
      <c r="L140" s="220"/>
      <c r="M140" s="220"/>
      <c r="N140" s="220"/>
      <c r="O140" s="220"/>
      <c r="P140" s="165">
        <v>1</v>
      </c>
      <c r="Q140" s="224"/>
      <c r="R140" s="165">
        <v>0</v>
      </c>
      <c r="S140" s="224"/>
      <c r="T140" s="165">
        <v>1</v>
      </c>
      <c r="U140" s="224"/>
      <c r="V140" s="220"/>
      <c r="W140" s="220"/>
      <c r="X140" s="220"/>
      <c r="Y140" s="220"/>
      <c r="Z140" s="50"/>
      <c r="AA140" s="224"/>
      <c r="AB140" s="224"/>
      <c r="AC140" s="224"/>
      <c r="AD140" s="224"/>
      <c r="AE140" s="224"/>
      <c r="AF140" s="220"/>
      <c r="AG140" s="220"/>
      <c r="AH140" s="220"/>
      <c r="AI140" s="220"/>
      <c r="AJ140" s="50"/>
      <c r="AK140" s="224"/>
      <c r="AL140" s="224"/>
      <c r="AM140" s="224"/>
      <c r="AN140" s="224"/>
      <c r="AO140" s="224"/>
    </row>
    <row r="141" spans="1:41" s="53" customFormat="1" ht="48">
      <c r="A141" s="235" t="s">
        <v>318</v>
      </c>
      <c r="B141" s="220"/>
      <c r="C141" s="220"/>
      <c r="D141" s="220"/>
      <c r="E141" s="220"/>
      <c r="F141" s="50"/>
      <c r="G141" s="94"/>
      <c r="H141" s="50"/>
      <c r="I141" s="94"/>
      <c r="J141" s="50"/>
      <c r="K141" s="94"/>
      <c r="L141" s="220"/>
      <c r="M141" s="220"/>
      <c r="N141" s="220"/>
      <c r="O141" s="220"/>
      <c r="P141" s="165">
        <v>1</v>
      </c>
      <c r="Q141" s="224"/>
      <c r="R141" s="165">
        <v>0</v>
      </c>
      <c r="S141" s="224"/>
      <c r="T141" s="165">
        <v>1</v>
      </c>
      <c r="U141" s="224"/>
      <c r="V141" s="220"/>
      <c r="W141" s="220"/>
      <c r="X141" s="220"/>
      <c r="Y141" s="220"/>
      <c r="Z141" s="50"/>
      <c r="AA141" s="224"/>
      <c r="AB141" s="224"/>
      <c r="AC141" s="224"/>
      <c r="AD141" s="224"/>
      <c r="AE141" s="224"/>
      <c r="AF141" s="220"/>
      <c r="AG141" s="220"/>
      <c r="AH141" s="220"/>
      <c r="AI141" s="220"/>
      <c r="AJ141" s="50"/>
      <c r="AK141" s="224"/>
      <c r="AL141" s="224"/>
      <c r="AM141" s="224"/>
      <c r="AN141" s="224"/>
      <c r="AO141" s="224"/>
    </row>
    <row r="142" spans="1:41" s="287" customFormat="1" ht="24">
      <c r="A142" s="309" t="s">
        <v>492</v>
      </c>
      <c r="B142" s="282"/>
      <c r="C142" s="282"/>
      <c r="D142" s="282"/>
      <c r="E142" s="282"/>
      <c r="F142" s="283"/>
      <c r="G142" s="284"/>
      <c r="H142" s="283"/>
      <c r="I142" s="284"/>
      <c r="J142" s="283"/>
      <c r="K142" s="284"/>
      <c r="L142" s="282"/>
      <c r="M142" s="282"/>
      <c r="N142" s="282"/>
      <c r="O142" s="282"/>
      <c r="P142" s="283"/>
      <c r="Q142" s="285"/>
      <c r="R142" s="285"/>
      <c r="S142" s="285"/>
      <c r="T142" s="285"/>
      <c r="U142" s="285"/>
      <c r="V142" s="282"/>
      <c r="W142" s="282"/>
      <c r="X142" s="282"/>
      <c r="Y142" s="282"/>
      <c r="Z142" s="283">
        <f>COUNTIF(Z143:Z147,"5")</f>
        <v>5</v>
      </c>
      <c r="AA142" s="286">
        <f>IF(Z142&lt;1,0,IF(Z142&lt;2,1,IF(Z142&lt;3,2,IF(Z142&lt;4,3,IF(Z142&lt;5,4,IF(Z142=5,5))))))</f>
        <v>5</v>
      </c>
      <c r="AB142" s="283">
        <f>COUNTIF(AB143:AB147,"1")</f>
        <v>4</v>
      </c>
      <c r="AC142" s="286">
        <f>IF(AB142&lt;1,0,IF(AB142&lt;2,1,IF(AB142&lt;3,2,IF(AB142&lt;4,3,IF(AB142&lt;5,4,IF(AB142=5,5))))))</f>
        <v>4</v>
      </c>
      <c r="AD142" s="283">
        <f>COUNTIF(AD143:AD147,"5")</f>
        <v>5</v>
      </c>
      <c r="AE142" s="286">
        <f>IF(AD142&lt;1,0,IF(AD142&lt;2,1,IF(AD142&lt;3,2,IF(AD142&lt;4,3,IF(AD142&lt;5,4,IF(AD142=5,5))))))</f>
        <v>5</v>
      </c>
      <c r="AF142" s="282"/>
      <c r="AG142" s="282"/>
      <c r="AH142" s="282"/>
      <c r="AI142" s="282"/>
      <c r="AJ142" s="283"/>
      <c r="AK142" s="285"/>
      <c r="AL142" s="285"/>
      <c r="AM142" s="285"/>
      <c r="AN142" s="285"/>
      <c r="AO142" s="285"/>
    </row>
    <row r="143" spans="1:41" s="53" customFormat="1" ht="43.5">
      <c r="A143" s="310" t="s">
        <v>512</v>
      </c>
      <c r="B143" s="220"/>
      <c r="C143" s="220"/>
      <c r="D143" s="220"/>
      <c r="E143" s="220"/>
      <c r="F143" s="50"/>
      <c r="G143" s="94"/>
      <c r="H143" s="50"/>
      <c r="I143" s="94"/>
      <c r="J143" s="50"/>
      <c r="K143" s="94"/>
      <c r="L143" s="220"/>
      <c r="M143" s="220"/>
      <c r="N143" s="220"/>
      <c r="O143" s="220"/>
      <c r="P143" s="50"/>
      <c r="Q143" s="224"/>
      <c r="R143" s="224"/>
      <c r="S143" s="224"/>
      <c r="T143" s="224"/>
      <c r="U143" s="224"/>
      <c r="V143" s="220"/>
      <c r="W143" s="220"/>
      <c r="X143" s="220"/>
      <c r="Y143" s="220"/>
      <c r="Z143" s="50">
        <v>5</v>
      </c>
      <c r="AA143" s="224"/>
      <c r="AB143" s="293">
        <v>1</v>
      </c>
      <c r="AC143" s="293"/>
      <c r="AD143" s="293">
        <v>5</v>
      </c>
      <c r="AE143" s="224"/>
      <c r="AF143" s="220"/>
      <c r="AG143" s="220"/>
      <c r="AH143" s="220"/>
      <c r="AI143" s="220"/>
      <c r="AJ143" s="50"/>
      <c r="AK143" s="224"/>
      <c r="AL143" s="224"/>
      <c r="AM143" s="224"/>
      <c r="AN143" s="224"/>
      <c r="AO143" s="224"/>
    </row>
    <row r="144" spans="1:41" s="53" customFormat="1">
      <c r="A144" s="311" t="s">
        <v>513</v>
      </c>
      <c r="B144" s="220"/>
      <c r="C144" s="220"/>
      <c r="D144" s="220"/>
      <c r="E144" s="220"/>
      <c r="F144" s="50"/>
      <c r="G144" s="94"/>
      <c r="H144" s="50"/>
      <c r="I144" s="94"/>
      <c r="J144" s="50"/>
      <c r="K144" s="94"/>
      <c r="L144" s="220"/>
      <c r="M144" s="220"/>
      <c r="N144" s="220"/>
      <c r="O144" s="220"/>
      <c r="P144" s="50"/>
      <c r="Q144" s="224"/>
      <c r="R144" s="224"/>
      <c r="S144" s="224"/>
      <c r="T144" s="224"/>
      <c r="U144" s="224"/>
      <c r="V144" s="220"/>
      <c r="W144" s="220"/>
      <c r="X144" s="220"/>
      <c r="Y144" s="220"/>
      <c r="Z144" s="50">
        <v>5</v>
      </c>
      <c r="AA144" s="224"/>
      <c r="AB144" s="293">
        <v>1</v>
      </c>
      <c r="AC144" s="293"/>
      <c r="AD144" s="293">
        <v>5</v>
      </c>
      <c r="AE144" s="224"/>
      <c r="AF144" s="220"/>
      <c r="AG144" s="220"/>
      <c r="AH144" s="220"/>
      <c r="AI144" s="220"/>
      <c r="AJ144" s="50"/>
      <c r="AK144" s="224"/>
      <c r="AL144" s="224"/>
      <c r="AM144" s="224"/>
      <c r="AN144" s="224"/>
      <c r="AO144" s="224"/>
    </row>
    <row r="145" spans="1:41" s="53" customFormat="1">
      <c r="A145" s="312" t="s">
        <v>497</v>
      </c>
      <c r="B145" s="220"/>
      <c r="C145" s="220"/>
      <c r="D145" s="220"/>
      <c r="E145" s="220"/>
      <c r="F145" s="50"/>
      <c r="G145" s="94"/>
      <c r="H145" s="50"/>
      <c r="I145" s="94"/>
      <c r="J145" s="50"/>
      <c r="K145" s="94"/>
      <c r="L145" s="220"/>
      <c r="M145" s="220"/>
      <c r="N145" s="220"/>
      <c r="O145" s="220"/>
      <c r="P145" s="50"/>
      <c r="Q145" s="224"/>
      <c r="R145" s="224"/>
      <c r="S145" s="224"/>
      <c r="T145" s="224"/>
      <c r="U145" s="224"/>
      <c r="V145" s="220"/>
      <c r="W145" s="220"/>
      <c r="X145" s="220"/>
      <c r="Y145" s="220"/>
      <c r="Z145" s="50">
        <v>5</v>
      </c>
      <c r="AA145" s="224"/>
      <c r="AB145" s="293">
        <v>1</v>
      </c>
      <c r="AC145" s="293"/>
      <c r="AD145" s="293">
        <v>5</v>
      </c>
      <c r="AE145" s="224"/>
      <c r="AF145" s="220"/>
      <c r="AG145" s="220"/>
      <c r="AH145" s="220"/>
      <c r="AI145" s="220"/>
      <c r="AJ145" s="50"/>
      <c r="AK145" s="224"/>
      <c r="AL145" s="224"/>
      <c r="AM145" s="224"/>
      <c r="AN145" s="224"/>
      <c r="AO145" s="224"/>
    </row>
    <row r="146" spans="1:41" s="197" customFormat="1">
      <c r="A146" s="312" t="s">
        <v>498</v>
      </c>
      <c r="B146" s="233"/>
      <c r="C146" s="233"/>
      <c r="D146" s="233"/>
      <c r="E146" s="233"/>
      <c r="F146" s="165"/>
      <c r="G146" s="167"/>
      <c r="H146" s="165"/>
      <c r="I146" s="167"/>
      <c r="J146" s="165"/>
      <c r="K146" s="167"/>
      <c r="L146" s="233"/>
      <c r="M146" s="233"/>
      <c r="N146" s="233"/>
      <c r="O146" s="233"/>
      <c r="P146" s="165"/>
      <c r="Q146" s="169"/>
      <c r="R146" s="169"/>
      <c r="S146" s="169"/>
      <c r="T146" s="169"/>
      <c r="U146" s="169"/>
      <c r="V146" s="233"/>
      <c r="W146" s="233"/>
      <c r="X146" s="233"/>
      <c r="Y146" s="233"/>
      <c r="Z146" s="165">
        <v>5</v>
      </c>
      <c r="AA146" s="169"/>
      <c r="AB146" s="294">
        <v>1</v>
      </c>
      <c r="AC146" s="294"/>
      <c r="AD146" s="294">
        <v>5</v>
      </c>
      <c r="AE146" s="169"/>
      <c r="AF146" s="233"/>
      <c r="AG146" s="233"/>
      <c r="AH146" s="233"/>
      <c r="AI146" s="233"/>
      <c r="AJ146" s="165"/>
      <c r="AK146" s="169"/>
      <c r="AL146" s="169"/>
      <c r="AM146" s="169"/>
      <c r="AN146" s="169"/>
      <c r="AO146" s="169"/>
    </row>
    <row r="147" spans="1:41" s="197" customFormat="1">
      <c r="A147" s="313" t="s">
        <v>514</v>
      </c>
      <c r="B147" s="233"/>
      <c r="C147" s="233"/>
      <c r="D147" s="233"/>
      <c r="E147" s="233"/>
      <c r="F147" s="165"/>
      <c r="G147" s="167"/>
      <c r="H147" s="165"/>
      <c r="I147" s="167"/>
      <c r="J147" s="165"/>
      <c r="K147" s="167"/>
      <c r="L147" s="233"/>
      <c r="M147" s="233"/>
      <c r="N147" s="233"/>
      <c r="O147" s="233"/>
      <c r="P147" s="165"/>
      <c r="Q147" s="169"/>
      <c r="R147" s="169"/>
      <c r="S147" s="169"/>
      <c r="T147" s="169"/>
      <c r="U147" s="169"/>
      <c r="V147" s="233"/>
      <c r="W147" s="233"/>
      <c r="X147" s="233"/>
      <c r="Y147" s="233"/>
      <c r="Z147" s="165">
        <v>5</v>
      </c>
      <c r="AA147" s="169"/>
      <c r="AB147" s="294">
        <v>0</v>
      </c>
      <c r="AC147" s="294"/>
      <c r="AD147" s="294">
        <v>5</v>
      </c>
      <c r="AE147" s="169"/>
      <c r="AF147" s="233"/>
      <c r="AG147" s="233"/>
      <c r="AH147" s="233"/>
      <c r="AI147" s="233"/>
      <c r="AJ147" s="165"/>
      <c r="AK147" s="169"/>
      <c r="AL147" s="169"/>
      <c r="AM147" s="169"/>
      <c r="AN147" s="169"/>
      <c r="AO147" s="169"/>
    </row>
    <row r="148" spans="1:41" s="292" customFormat="1" ht="48">
      <c r="A148" s="309" t="s">
        <v>494</v>
      </c>
      <c r="B148" s="288"/>
      <c r="C148" s="288"/>
      <c r="D148" s="288"/>
      <c r="E148" s="288"/>
      <c r="F148" s="289"/>
      <c r="G148" s="290"/>
      <c r="H148" s="289"/>
      <c r="I148" s="290"/>
      <c r="J148" s="289"/>
      <c r="K148" s="290"/>
      <c r="L148" s="288"/>
      <c r="M148" s="288"/>
      <c r="N148" s="288"/>
      <c r="O148" s="288"/>
      <c r="P148" s="289"/>
      <c r="Q148" s="291"/>
      <c r="R148" s="291"/>
      <c r="S148" s="291"/>
      <c r="T148" s="291"/>
      <c r="U148" s="291"/>
      <c r="V148" s="288"/>
      <c r="W148" s="288"/>
      <c r="X148" s="288"/>
      <c r="Y148" s="288"/>
      <c r="Z148" s="283">
        <f>COUNTIF(Z149:Z153,"5")</f>
        <v>5</v>
      </c>
      <c r="AA148" s="286">
        <f>IF(Z148&lt;1,0,IF(Z148&lt;2,1,IF(Z148&lt;3,2,IF(Z148&lt;4,3,IF(Z148&lt;5,4,IF(Z148=5,5))))))</f>
        <v>5</v>
      </c>
      <c r="AB148" s="283">
        <f>COUNTIF(AB149:AB153,"1")</f>
        <v>5</v>
      </c>
      <c r="AC148" s="286">
        <f>IF(AB148&lt;1,0,IF(AB148&lt;2,1,IF(AB148&lt;3,2,IF(AB148&lt;4,3,IF(AB148&lt;5,4,IF(AB148=5,5))))))</f>
        <v>5</v>
      </c>
      <c r="AD148" s="283">
        <f>COUNTIF(AD149:AD153,"5")</f>
        <v>5</v>
      </c>
      <c r="AE148" s="286">
        <f>IF(AD148&lt;1,0,IF(AD148&lt;2,1,IF(AD148&lt;3,2,IF(AD148&lt;4,3,IF(AD148&lt;5,4,IF(AD148=5,5))))))</f>
        <v>5</v>
      </c>
      <c r="AF148" s="288"/>
      <c r="AG148" s="288"/>
      <c r="AH148" s="288"/>
      <c r="AI148" s="288"/>
      <c r="AJ148" s="289"/>
      <c r="AK148" s="291"/>
      <c r="AL148" s="291"/>
      <c r="AM148" s="291"/>
      <c r="AN148" s="291"/>
      <c r="AO148" s="291"/>
    </row>
    <row r="149" spans="1:41" s="197" customFormat="1" ht="43.5">
      <c r="A149" s="310" t="s">
        <v>515</v>
      </c>
      <c r="B149" s="233"/>
      <c r="C149" s="233"/>
      <c r="D149" s="233"/>
      <c r="E149" s="233"/>
      <c r="F149" s="165"/>
      <c r="G149" s="167"/>
      <c r="H149" s="165"/>
      <c r="I149" s="167"/>
      <c r="J149" s="165"/>
      <c r="K149" s="167"/>
      <c r="L149" s="233"/>
      <c r="M149" s="233"/>
      <c r="N149" s="233"/>
      <c r="O149" s="233"/>
      <c r="P149" s="165"/>
      <c r="Q149" s="169"/>
      <c r="R149" s="169"/>
      <c r="S149" s="169"/>
      <c r="T149" s="169"/>
      <c r="U149" s="169"/>
      <c r="V149" s="233"/>
      <c r="W149" s="233"/>
      <c r="X149" s="233"/>
      <c r="Y149" s="233"/>
      <c r="Z149" s="165">
        <v>5</v>
      </c>
      <c r="AA149" s="169"/>
      <c r="AB149" s="294">
        <v>1</v>
      </c>
      <c r="AC149" s="294"/>
      <c r="AD149" s="294">
        <v>5</v>
      </c>
      <c r="AE149" s="169"/>
      <c r="AF149" s="233"/>
      <c r="AG149" s="233"/>
      <c r="AH149" s="233"/>
      <c r="AI149" s="233"/>
      <c r="AJ149" s="165"/>
      <c r="AK149" s="169"/>
      <c r="AL149" s="169"/>
      <c r="AM149" s="169"/>
      <c r="AN149" s="169"/>
      <c r="AO149" s="169"/>
    </row>
    <row r="150" spans="1:41" s="197" customFormat="1">
      <c r="A150" s="312" t="s">
        <v>516</v>
      </c>
      <c r="B150" s="233"/>
      <c r="C150" s="233"/>
      <c r="D150" s="233"/>
      <c r="E150" s="233"/>
      <c r="F150" s="165"/>
      <c r="G150" s="167"/>
      <c r="H150" s="165"/>
      <c r="I150" s="167"/>
      <c r="J150" s="165"/>
      <c r="K150" s="167"/>
      <c r="L150" s="233"/>
      <c r="M150" s="233"/>
      <c r="N150" s="233"/>
      <c r="O150" s="233"/>
      <c r="P150" s="165"/>
      <c r="Q150" s="169"/>
      <c r="R150" s="169"/>
      <c r="S150" s="169"/>
      <c r="T150" s="169"/>
      <c r="U150" s="169"/>
      <c r="V150" s="233"/>
      <c r="W150" s="233"/>
      <c r="X150" s="233"/>
      <c r="Y150" s="233"/>
      <c r="Z150" s="165">
        <v>5</v>
      </c>
      <c r="AA150" s="169"/>
      <c r="AB150" s="294">
        <v>1</v>
      </c>
      <c r="AC150" s="294"/>
      <c r="AD150" s="294">
        <v>5</v>
      </c>
      <c r="AE150" s="169"/>
      <c r="AF150" s="233"/>
      <c r="AG150" s="233"/>
      <c r="AH150" s="233"/>
      <c r="AI150" s="233"/>
      <c r="AJ150" s="165"/>
      <c r="AK150" s="169"/>
      <c r="AL150" s="169"/>
      <c r="AM150" s="169"/>
      <c r="AN150" s="169"/>
      <c r="AO150" s="169"/>
    </row>
    <row r="151" spans="1:41" s="197" customFormat="1" ht="43.5">
      <c r="A151" s="310" t="s">
        <v>517</v>
      </c>
      <c r="B151" s="233"/>
      <c r="C151" s="233"/>
      <c r="D151" s="233"/>
      <c r="E151" s="233"/>
      <c r="F151" s="165"/>
      <c r="G151" s="167"/>
      <c r="H151" s="165"/>
      <c r="I151" s="167"/>
      <c r="J151" s="165"/>
      <c r="K151" s="167"/>
      <c r="L151" s="233"/>
      <c r="M151" s="233"/>
      <c r="N151" s="233"/>
      <c r="O151" s="233"/>
      <c r="P151" s="165"/>
      <c r="Q151" s="169"/>
      <c r="R151" s="169"/>
      <c r="S151" s="169"/>
      <c r="T151" s="169"/>
      <c r="U151" s="169"/>
      <c r="V151" s="233"/>
      <c r="W151" s="233"/>
      <c r="X151" s="233"/>
      <c r="Y151" s="233"/>
      <c r="Z151" s="165">
        <v>5</v>
      </c>
      <c r="AA151" s="169"/>
      <c r="AB151" s="294">
        <v>1</v>
      </c>
      <c r="AC151" s="294"/>
      <c r="AD151" s="294">
        <v>5</v>
      </c>
      <c r="AE151" s="169"/>
      <c r="AF151" s="233"/>
      <c r="AG151" s="233"/>
      <c r="AH151" s="233"/>
      <c r="AI151" s="233"/>
      <c r="AJ151" s="165"/>
      <c r="AK151" s="169"/>
      <c r="AL151" s="169"/>
      <c r="AM151" s="169"/>
      <c r="AN151" s="169"/>
      <c r="AO151" s="169"/>
    </row>
    <row r="152" spans="1:41" s="197" customFormat="1" ht="43.5">
      <c r="A152" s="310" t="s">
        <v>518</v>
      </c>
      <c r="B152" s="233"/>
      <c r="C152" s="233"/>
      <c r="D152" s="233"/>
      <c r="E152" s="233"/>
      <c r="F152" s="165"/>
      <c r="G152" s="167"/>
      <c r="H152" s="165"/>
      <c r="I152" s="167"/>
      <c r="J152" s="165"/>
      <c r="K152" s="167"/>
      <c r="L152" s="233"/>
      <c r="M152" s="233"/>
      <c r="N152" s="233"/>
      <c r="O152" s="233"/>
      <c r="P152" s="165"/>
      <c r="Q152" s="169"/>
      <c r="R152" s="169"/>
      <c r="S152" s="169"/>
      <c r="T152" s="169"/>
      <c r="U152" s="169"/>
      <c r="V152" s="233"/>
      <c r="W152" s="233"/>
      <c r="X152" s="233"/>
      <c r="Y152" s="233"/>
      <c r="Z152" s="165">
        <v>5</v>
      </c>
      <c r="AA152" s="169"/>
      <c r="AB152" s="294">
        <v>1</v>
      </c>
      <c r="AC152" s="294"/>
      <c r="AD152" s="294">
        <v>5</v>
      </c>
      <c r="AE152" s="169"/>
      <c r="AF152" s="233"/>
      <c r="AG152" s="233"/>
      <c r="AH152" s="233"/>
      <c r="AI152" s="233"/>
      <c r="AJ152" s="165"/>
      <c r="AK152" s="169"/>
      <c r="AL152" s="169"/>
      <c r="AM152" s="169"/>
      <c r="AN152" s="169"/>
      <c r="AO152" s="169"/>
    </row>
    <row r="153" spans="1:41" s="197" customFormat="1">
      <c r="A153" s="313" t="s">
        <v>519</v>
      </c>
      <c r="B153" s="233"/>
      <c r="C153" s="233"/>
      <c r="D153" s="233"/>
      <c r="E153" s="233"/>
      <c r="F153" s="165"/>
      <c r="G153" s="167"/>
      <c r="H153" s="165"/>
      <c r="I153" s="167"/>
      <c r="J153" s="165"/>
      <c r="K153" s="167"/>
      <c r="L153" s="233"/>
      <c r="M153" s="233"/>
      <c r="N153" s="233"/>
      <c r="O153" s="233"/>
      <c r="P153" s="165"/>
      <c r="Q153" s="169"/>
      <c r="R153" s="169"/>
      <c r="S153" s="169"/>
      <c r="T153" s="169"/>
      <c r="U153" s="169"/>
      <c r="V153" s="233"/>
      <c r="W153" s="233"/>
      <c r="X153" s="233"/>
      <c r="Y153" s="233"/>
      <c r="Z153" s="165">
        <v>5</v>
      </c>
      <c r="AA153" s="169"/>
      <c r="AB153" s="294">
        <v>1</v>
      </c>
      <c r="AC153" s="294"/>
      <c r="AD153" s="294">
        <v>5</v>
      </c>
      <c r="AE153" s="169"/>
      <c r="AF153" s="233"/>
      <c r="AG153" s="233"/>
      <c r="AH153" s="233"/>
      <c r="AI153" s="233"/>
      <c r="AJ153" s="165"/>
      <c r="AK153" s="169"/>
      <c r="AL153" s="169"/>
      <c r="AM153" s="169"/>
      <c r="AN153" s="169"/>
      <c r="AO153" s="169"/>
    </row>
    <row r="154" spans="1:41" s="227" customFormat="1" ht="24">
      <c r="A154" s="265" t="s">
        <v>495</v>
      </c>
      <c r="B154" s="237"/>
      <c r="C154" s="237"/>
      <c r="D154" s="237"/>
      <c r="E154" s="237"/>
      <c r="F154" s="238"/>
      <c r="G154" s="239"/>
      <c r="H154" s="238"/>
      <c r="I154" s="239"/>
      <c r="J154" s="238"/>
      <c r="K154" s="239"/>
      <c r="L154" s="237"/>
      <c r="M154" s="237"/>
      <c r="N154" s="237"/>
      <c r="O154" s="237"/>
      <c r="P154" s="238"/>
      <c r="Q154" s="240"/>
      <c r="R154" s="240"/>
      <c r="S154" s="240"/>
      <c r="T154" s="240"/>
      <c r="U154" s="240"/>
      <c r="V154" s="237"/>
      <c r="W154" s="237"/>
      <c r="X154" s="237"/>
      <c r="Y154" s="237"/>
      <c r="Z154" s="238"/>
      <c r="AA154" s="240"/>
      <c r="AB154" s="240"/>
      <c r="AC154" s="240"/>
      <c r="AD154" s="240"/>
      <c r="AE154" s="240"/>
      <c r="AF154" s="237"/>
      <c r="AG154" s="237"/>
      <c r="AH154" s="237"/>
      <c r="AI154" s="237"/>
      <c r="AJ154" s="238">
        <f>COUNTIF(AJ155:AJ184,"5")</f>
        <v>5</v>
      </c>
      <c r="AK154" s="229">
        <f>IF(AJ154&lt;1,0,IF(AJ154&lt;2,1,IF(AJ154&lt;3,2,IF(AJ154&lt;4,3,IF(AJ154&lt;5,4,IF(AJ154=5,5))))))</f>
        <v>5</v>
      </c>
      <c r="AL154" s="238">
        <f>COUNTIF(AL155:AL184,"5")</f>
        <v>0</v>
      </c>
      <c r="AM154" s="229">
        <f>IF(AL154&lt;1,0,IF(AL154&lt;2,1,IF(AL154&lt;3,2,IF(AL154&lt;4,3,IF(AL154&lt;5,4,IF(AL154=5,5))))))</f>
        <v>0</v>
      </c>
      <c r="AN154" s="238">
        <f>COUNTIF(AN155:AN184,"5")</f>
        <v>5</v>
      </c>
      <c r="AO154" s="229">
        <f>IF(AN154&lt;1,0,IF(AN154&lt;2,1,IF(AN154&lt;3,2,IF(AN154&lt;4,3,IF(AN154&lt;5,4,IF(AN154=5,5))))))</f>
        <v>5</v>
      </c>
    </row>
    <row r="155" spans="1:41" s="53" customFormat="1" ht="48">
      <c r="A155" s="236" t="s">
        <v>447</v>
      </c>
      <c r="B155" s="220"/>
      <c r="C155" s="220"/>
      <c r="D155" s="220"/>
      <c r="E155" s="220"/>
      <c r="F155" s="50"/>
      <c r="G155" s="94"/>
      <c r="H155" s="50"/>
      <c r="I155" s="94"/>
      <c r="J155" s="50"/>
      <c r="K155" s="94"/>
      <c r="L155" s="220"/>
      <c r="M155" s="220"/>
      <c r="N155" s="220"/>
      <c r="O155" s="220"/>
      <c r="P155" s="50"/>
      <c r="Q155" s="224"/>
      <c r="R155" s="224"/>
      <c r="S155" s="224"/>
      <c r="T155" s="224"/>
      <c r="U155" s="224"/>
      <c r="V155" s="220"/>
      <c r="W155" s="220"/>
      <c r="X155" s="220"/>
      <c r="Y155" s="220"/>
      <c r="Z155" s="50"/>
      <c r="AA155" s="224"/>
      <c r="AB155" s="224"/>
      <c r="AC155" s="224"/>
      <c r="AD155" s="224"/>
      <c r="AE155" s="224"/>
      <c r="AF155" s="220"/>
      <c r="AG155" s="220"/>
      <c r="AH155" s="220"/>
      <c r="AI155" s="220"/>
      <c r="AJ155" s="50">
        <f>SUM(AJ156:AJ160)</f>
        <v>5</v>
      </c>
      <c r="AK155" s="224"/>
      <c r="AL155" s="50">
        <f>SUM(AL156:AL160)</f>
        <v>1</v>
      </c>
      <c r="AM155" s="224"/>
      <c r="AN155" s="50">
        <f>SUM(AN156:AN160)</f>
        <v>5</v>
      </c>
      <c r="AO155" s="224"/>
    </row>
    <row r="156" spans="1:41" s="197" customFormat="1" ht="48">
      <c r="A156" s="241" t="s">
        <v>448</v>
      </c>
      <c r="B156" s="233"/>
      <c r="C156" s="233"/>
      <c r="D156" s="233"/>
      <c r="E156" s="233"/>
      <c r="F156" s="165"/>
      <c r="G156" s="167"/>
      <c r="H156" s="165"/>
      <c r="I156" s="167"/>
      <c r="J156" s="165"/>
      <c r="K156" s="167"/>
      <c r="L156" s="233"/>
      <c r="M156" s="233"/>
      <c r="N156" s="233"/>
      <c r="O156" s="233"/>
      <c r="P156" s="165"/>
      <c r="Q156" s="169"/>
      <c r="R156" s="169"/>
      <c r="S156" s="169"/>
      <c r="T156" s="169"/>
      <c r="U156" s="169"/>
      <c r="V156" s="233"/>
      <c r="W156" s="233"/>
      <c r="X156" s="233"/>
      <c r="Y156" s="233"/>
      <c r="Z156" s="165"/>
      <c r="AA156" s="169"/>
      <c r="AB156" s="169"/>
      <c r="AC156" s="169"/>
      <c r="AD156" s="169"/>
      <c r="AE156" s="169"/>
      <c r="AF156" s="233"/>
      <c r="AG156" s="233"/>
      <c r="AH156" s="233"/>
      <c r="AI156" s="233"/>
      <c r="AJ156" s="165">
        <v>1</v>
      </c>
      <c r="AK156" s="169"/>
      <c r="AL156" s="165">
        <v>1</v>
      </c>
      <c r="AM156" s="169"/>
      <c r="AN156" s="165">
        <v>1</v>
      </c>
      <c r="AO156" s="169"/>
    </row>
    <row r="157" spans="1:41" s="197" customFormat="1" ht="24">
      <c r="A157" s="241" t="s">
        <v>395</v>
      </c>
      <c r="B157" s="233"/>
      <c r="C157" s="233"/>
      <c r="D157" s="233"/>
      <c r="E157" s="233"/>
      <c r="F157" s="165"/>
      <c r="G157" s="167"/>
      <c r="H157" s="165"/>
      <c r="I157" s="167"/>
      <c r="J157" s="165"/>
      <c r="K157" s="167"/>
      <c r="L157" s="233"/>
      <c r="M157" s="233"/>
      <c r="N157" s="233"/>
      <c r="O157" s="233"/>
      <c r="P157" s="165"/>
      <c r="Q157" s="169"/>
      <c r="R157" s="169"/>
      <c r="S157" s="169"/>
      <c r="T157" s="169"/>
      <c r="U157" s="169"/>
      <c r="V157" s="233"/>
      <c r="W157" s="233"/>
      <c r="X157" s="233"/>
      <c r="Y157" s="233"/>
      <c r="Z157" s="165"/>
      <c r="AA157" s="169"/>
      <c r="AB157" s="169"/>
      <c r="AC157" s="169"/>
      <c r="AD157" s="169"/>
      <c r="AE157" s="169"/>
      <c r="AF157" s="233"/>
      <c r="AG157" s="233"/>
      <c r="AH157" s="233"/>
      <c r="AI157" s="233"/>
      <c r="AJ157" s="165">
        <v>1</v>
      </c>
      <c r="AK157" s="169"/>
      <c r="AL157" s="165">
        <v>0</v>
      </c>
      <c r="AM157" s="169"/>
      <c r="AN157" s="165">
        <v>1</v>
      </c>
      <c r="AO157" s="169"/>
    </row>
    <row r="158" spans="1:41" s="197" customFormat="1" ht="48">
      <c r="A158" s="241" t="s">
        <v>466</v>
      </c>
      <c r="B158" s="233"/>
      <c r="C158" s="233"/>
      <c r="D158" s="233"/>
      <c r="E158" s="233"/>
      <c r="F158" s="165"/>
      <c r="G158" s="167"/>
      <c r="H158" s="165"/>
      <c r="I158" s="167"/>
      <c r="J158" s="165"/>
      <c r="K158" s="167"/>
      <c r="L158" s="233"/>
      <c r="M158" s="233"/>
      <c r="N158" s="233"/>
      <c r="O158" s="233"/>
      <c r="P158" s="165"/>
      <c r="Q158" s="169"/>
      <c r="R158" s="169"/>
      <c r="S158" s="169"/>
      <c r="T158" s="169"/>
      <c r="U158" s="169"/>
      <c r="V158" s="233"/>
      <c r="W158" s="233"/>
      <c r="X158" s="233"/>
      <c r="Y158" s="233"/>
      <c r="Z158" s="165"/>
      <c r="AA158" s="169"/>
      <c r="AB158" s="169"/>
      <c r="AC158" s="169"/>
      <c r="AD158" s="169"/>
      <c r="AE158" s="169"/>
      <c r="AF158" s="233"/>
      <c r="AG158" s="233"/>
      <c r="AH158" s="233"/>
      <c r="AI158" s="233"/>
      <c r="AJ158" s="165">
        <v>1</v>
      </c>
      <c r="AK158" s="169"/>
      <c r="AL158" s="165">
        <v>0</v>
      </c>
      <c r="AM158" s="169"/>
      <c r="AN158" s="165">
        <v>1</v>
      </c>
      <c r="AO158" s="169"/>
    </row>
    <row r="159" spans="1:41" s="197" customFormat="1" ht="48">
      <c r="A159" s="241" t="s">
        <v>449</v>
      </c>
      <c r="B159" s="233"/>
      <c r="C159" s="233"/>
      <c r="D159" s="233"/>
      <c r="E159" s="233"/>
      <c r="F159" s="165"/>
      <c r="G159" s="167"/>
      <c r="H159" s="165"/>
      <c r="I159" s="167"/>
      <c r="J159" s="165"/>
      <c r="K159" s="167"/>
      <c r="L159" s="233"/>
      <c r="M159" s="233"/>
      <c r="N159" s="233"/>
      <c r="O159" s="233"/>
      <c r="P159" s="165"/>
      <c r="Q159" s="169"/>
      <c r="R159" s="169"/>
      <c r="S159" s="169"/>
      <c r="T159" s="169"/>
      <c r="U159" s="169"/>
      <c r="V159" s="233"/>
      <c r="W159" s="233"/>
      <c r="X159" s="233"/>
      <c r="Y159" s="233"/>
      <c r="Z159" s="165"/>
      <c r="AA159" s="169"/>
      <c r="AB159" s="169"/>
      <c r="AC159" s="169"/>
      <c r="AD159" s="169"/>
      <c r="AE159" s="169"/>
      <c r="AF159" s="233"/>
      <c r="AG159" s="233"/>
      <c r="AH159" s="233"/>
      <c r="AI159" s="233"/>
      <c r="AJ159" s="165">
        <v>1</v>
      </c>
      <c r="AK159" s="169"/>
      <c r="AL159" s="165">
        <v>0</v>
      </c>
      <c r="AM159" s="169"/>
      <c r="AN159" s="165">
        <v>1</v>
      </c>
      <c r="AO159" s="169"/>
    </row>
    <row r="160" spans="1:41" s="197" customFormat="1" ht="24">
      <c r="A160" s="242" t="s">
        <v>450</v>
      </c>
      <c r="B160" s="233"/>
      <c r="C160" s="233"/>
      <c r="D160" s="233"/>
      <c r="E160" s="233"/>
      <c r="F160" s="165"/>
      <c r="G160" s="167"/>
      <c r="H160" s="165"/>
      <c r="I160" s="167"/>
      <c r="J160" s="165"/>
      <c r="K160" s="167"/>
      <c r="L160" s="233"/>
      <c r="M160" s="233"/>
      <c r="N160" s="233"/>
      <c r="O160" s="233"/>
      <c r="P160" s="165"/>
      <c r="Q160" s="169"/>
      <c r="R160" s="169"/>
      <c r="S160" s="169"/>
      <c r="T160" s="169"/>
      <c r="U160" s="169"/>
      <c r="V160" s="233"/>
      <c r="W160" s="233"/>
      <c r="X160" s="233"/>
      <c r="Y160" s="233"/>
      <c r="Z160" s="165"/>
      <c r="AA160" s="169"/>
      <c r="AB160" s="169"/>
      <c r="AC160" s="169"/>
      <c r="AD160" s="169"/>
      <c r="AE160" s="169"/>
      <c r="AF160" s="233"/>
      <c r="AG160" s="233"/>
      <c r="AH160" s="233"/>
      <c r="AI160" s="233"/>
      <c r="AJ160" s="165">
        <v>1</v>
      </c>
      <c r="AK160" s="169"/>
      <c r="AL160" s="165">
        <v>0</v>
      </c>
      <c r="AM160" s="169"/>
      <c r="AN160" s="165">
        <v>1</v>
      </c>
      <c r="AO160" s="169"/>
    </row>
    <row r="161" spans="1:41" s="53" customFormat="1" ht="24">
      <c r="A161" s="236" t="s">
        <v>451</v>
      </c>
      <c r="B161" s="220"/>
      <c r="C161" s="220"/>
      <c r="D161" s="220"/>
      <c r="E161" s="220"/>
      <c r="F161" s="50"/>
      <c r="G161" s="94"/>
      <c r="H161" s="50"/>
      <c r="I161" s="94"/>
      <c r="J161" s="50"/>
      <c r="K161" s="94"/>
      <c r="L161" s="220"/>
      <c r="M161" s="220"/>
      <c r="N161" s="220"/>
      <c r="O161" s="220"/>
      <c r="P161" s="50"/>
      <c r="Q161" s="224"/>
      <c r="R161" s="224"/>
      <c r="S161" s="224"/>
      <c r="T161" s="224"/>
      <c r="U161" s="224"/>
      <c r="V161" s="220"/>
      <c r="W161" s="220"/>
      <c r="X161" s="220"/>
      <c r="Y161" s="220"/>
      <c r="Z161" s="50"/>
      <c r="AA161" s="224"/>
      <c r="AB161" s="224"/>
      <c r="AC161" s="224"/>
      <c r="AD161" s="224"/>
      <c r="AE161" s="224"/>
      <c r="AF161" s="220"/>
      <c r="AG161" s="220"/>
      <c r="AH161" s="220"/>
      <c r="AI161" s="220"/>
      <c r="AJ161" s="50">
        <f>SUM(AJ162:AJ166)</f>
        <v>5</v>
      </c>
      <c r="AK161" s="224"/>
      <c r="AL161" s="50">
        <f>SUM(AL162:AL166)</f>
        <v>1</v>
      </c>
      <c r="AM161" s="224"/>
      <c r="AN161" s="50">
        <f>SUM(AN162:AN166)</f>
        <v>5</v>
      </c>
      <c r="AO161" s="224"/>
    </row>
    <row r="162" spans="1:41" s="197" customFormat="1" ht="24">
      <c r="A162" s="241" t="s">
        <v>452</v>
      </c>
      <c r="B162" s="233"/>
      <c r="C162" s="233"/>
      <c r="D162" s="233"/>
      <c r="E162" s="233"/>
      <c r="F162" s="165"/>
      <c r="G162" s="167"/>
      <c r="H162" s="165"/>
      <c r="I162" s="167"/>
      <c r="J162" s="165"/>
      <c r="K162" s="167"/>
      <c r="L162" s="233"/>
      <c r="M162" s="233"/>
      <c r="N162" s="233"/>
      <c r="O162" s="233"/>
      <c r="P162" s="165"/>
      <c r="Q162" s="169"/>
      <c r="R162" s="169"/>
      <c r="S162" s="169"/>
      <c r="T162" s="169"/>
      <c r="U162" s="169"/>
      <c r="V162" s="233"/>
      <c r="W162" s="233"/>
      <c r="X162" s="233"/>
      <c r="Y162" s="233"/>
      <c r="Z162" s="165"/>
      <c r="AA162" s="169"/>
      <c r="AB162" s="169"/>
      <c r="AC162" s="169"/>
      <c r="AD162" s="169"/>
      <c r="AE162" s="169"/>
      <c r="AF162" s="233"/>
      <c r="AG162" s="233"/>
      <c r="AH162" s="233"/>
      <c r="AI162" s="233"/>
      <c r="AJ162" s="165">
        <v>1</v>
      </c>
      <c r="AK162" s="169"/>
      <c r="AL162" s="165">
        <v>1</v>
      </c>
      <c r="AM162" s="169"/>
      <c r="AN162" s="165">
        <v>1</v>
      </c>
      <c r="AO162" s="169"/>
    </row>
    <row r="163" spans="1:41" s="197" customFormat="1" ht="24">
      <c r="A163" s="241" t="s">
        <v>395</v>
      </c>
      <c r="B163" s="233"/>
      <c r="C163" s="233"/>
      <c r="D163" s="233"/>
      <c r="E163" s="233"/>
      <c r="F163" s="165"/>
      <c r="G163" s="167"/>
      <c r="H163" s="165"/>
      <c r="I163" s="167"/>
      <c r="J163" s="165"/>
      <c r="K163" s="167"/>
      <c r="L163" s="233"/>
      <c r="M163" s="233"/>
      <c r="N163" s="233"/>
      <c r="O163" s="233"/>
      <c r="P163" s="165"/>
      <c r="Q163" s="169"/>
      <c r="R163" s="169"/>
      <c r="S163" s="169"/>
      <c r="T163" s="169"/>
      <c r="U163" s="169"/>
      <c r="V163" s="233"/>
      <c r="W163" s="233"/>
      <c r="X163" s="233"/>
      <c r="Y163" s="233"/>
      <c r="Z163" s="165"/>
      <c r="AA163" s="169"/>
      <c r="AB163" s="169"/>
      <c r="AC163" s="169"/>
      <c r="AD163" s="169"/>
      <c r="AE163" s="169"/>
      <c r="AF163" s="233"/>
      <c r="AG163" s="233"/>
      <c r="AH163" s="233"/>
      <c r="AI163" s="233"/>
      <c r="AJ163" s="165">
        <v>1</v>
      </c>
      <c r="AK163" s="169"/>
      <c r="AL163" s="165">
        <v>0</v>
      </c>
      <c r="AM163" s="169"/>
      <c r="AN163" s="165">
        <v>1</v>
      </c>
      <c r="AO163" s="169"/>
    </row>
    <row r="164" spans="1:41" s="197" customFormat="1" ht="48">
      <c r="A164" s="241" t="s">
        <v>453</v>
      </c>
      <c r="B164" s="233"/>
      <c r="C164" s="233"/>
      <c r="D164" s="233"/>
      <c r="E164" s="233"/>
      <c r="F164" s="165"/>
      <c r="G164" s="167"/>
      <c r="H164" s="165"/>
      <c r="I164" s="167"/>
      <c r="J164" s="165"/>
      <c r="K164" s="167"/>
      <c r="L164" s="233"/>
      <c r="M164" s="233"/>
      <c r="N164" s="233"/>
      <c r="O164" s="233"/>
      <c r="P164" s="165"/>
      <c r="Q164" s="169"/>
      <c r="R164" s="169"/>
      <c r="S164" s="169"/>
      <c r="T164" s="169"/>
      <c r="U164" s="169"/>
      <c r="V164" s="233"/>
      <c r="W164" s="233"/>
      <c r="X164" s="233"/>
      <c r="Y164" s="233"/>
      <c r="Z164" s="165"/>
      <c r="AA164" s="169"/>
      <c r="AB164" s="169"/>
      <c r="AC164" s="169"/>
      <c r="AD164" s="169"/>
      <c r="AE164" s="169"/>
      <c r="AF164" s="233"/>
      <c r="AG164" s="233"/>
      <c r="AH164" s="233"/>
      <c r="AI164" s="233"/>
      <c r="AJ164" s="165">
        <v>1</v>
      </c>
      <c r="AK164" s="169"/>
      <c r="AL164" s="165">
        <v>0</v>
      </c>
      <c r="AM164" s="169"/>
      <c r="AN164" s="165">
        <v>1</v>
      </c>
      <c r="AO164" s="169"/>
    </row>
    <row r="165" spans="1:41" s="197" customFormat="1" ht="48">
      <c r="A165" s="241" t="s">
        <v>449</v>
      </c>
      <c r="B165" s="233"/>
      <c r="C165" s="233"/>
      <c r="D165" s="233"/>
      <c r="E165" s="233"/>
      <c r="F165" s="165"/>
      <c r="G165" s="167"/>
      <c r="H165" s="165"/>
      <c r="I165" s="167"/>
      <c r="J165" s="165"/>
      <c r="K165" s="167"/>
      <c r="L165" s="233"/>
      <c r="M165" s="233"/>
      <c r="N165" s="233"/>
      <c r="O165" s="233"/>
      <c r="P165" s="165"/>
      <c r="Q165" s="169"/>
      <c r="R165" s="169"/>
      <c r="S165" s="169"/>
      <c r="T165" s="169"/>
      <c r="U165" s="169"/>
      <c r="V165" s="233"/>
      <c r="W165" s="233"/>
      <c r="X165" s="233"/>
      <c r="Y165" s="233"/>
      <c r="Z165" s="165"/>
      <c r="AA165" s="169"/>
      <c r="AB165" s="169"/>
      <c r="AC165" s="169"/>
      <c r="AD165" s="169"/>
      <c r="AE165" s="169"/>
      <c r="AF165" s="233"/>
      <c r="AG165" s="233"/>
      <c r="AH165" s="233"/>
      <c r="AI165" s="233"/>
      <c r="AJ165" s="165">
        <v>1</v>
      </c>
      <c r="AK165" s="169"/>
      <c r="AL165" s="165">
        <v>0</v>
      </c>
      <c r="AM165" s="169"/>
      <c r="AN165" s="165">
        <v>1</v>
      </c>
      <c r="AO165" s="169"/>
    </row>
    <row r="166" spans="1:41" s="197" customFormat="1" ht="24">
      <c r="A166" s="242" t="s">
        <v>450</v>
      </c>
      <c r="B166" s="233"/>
      <c r="C166" s="233"/>
      <c r="D166" s="233"/>
      <c r="E166" s="233"/>
      <c r="F166" s="165"/>
      <c r="G166" s="167"/>
      <c r="H166" s="165"/>
      <c r="I166" s="167"/>
      <c r="J166" s="165"/>
      <c r="K166" s="167"/>
      <c r="L166" s="233"/>
      <c r="M166" s="233"/>
      <c r="N166" s="233"/>
      <c r="O166" s="233"/>
      <c r="P166" s="165"/>
      <c r="Q166" s="169"/>
      <c r="R166" s="169"/>
      <c r="S166" s="169"/>
      <c r="T166" s="169"/>
      <c r="U166" s="169"/>
      <c r="V166" s="233"/>
      <c r="W166" s="233"/>
      <c r="X166" s="233"/>
      <c r="Y166" s="233"/>
      <c r="Z166" s="165"/>
      <c r="AA166" s="169"/>
      <c r="AB166" s="169"/>
      <c r="AC166" s="169"/>
      <c r="AD166" s="169"/>
      <c r="AE166" s="169"/>
      <c r="AF166" s="233"/>
      <c r="AG166" s="233"/>
      <c r="AH166" s="233"/>
      <c r="AI166" s="233"/>
      <c r="AJ166" s="165">
        <v>1</v>
      </c>
      <c r="AK166" s="169"/>
      <c r="AL166" s="165">
        <v>0</v>
      </c>
      <c r="AM166" s="169"/>
      <c r="AN166" s="165">
        <v>1</v>
      </c>
      <c r="AO166" s="169"/>
    </row>
    <row r="167" spans="1:41" s="228" customFormat="1" ht="24">
      <c r="A167" s="236" t="s">
        <v>454</v>
      </c>
      <c r="B167" s="243"/>
      <c r="C167" s="243"/>
      <c r="D167" s="243"/>
      <c r="E167" s="243"/>
      <c r="F167" s="244"/>
      <c r="G167" s="245"/>
      <c r="H167" s="244"/>
      <c r="I167" s="245"/>
      <c r="J167" s="244"/>
      <c r="K167" s="245"/>
      <c r="L167" s="243"/>
      <c r="M167" s="243"/>
      <c r="N167" s="243"/>
      <c r="O167" s="243"/>
      <c r="P167" s="244"/>
      <c r="Q167" s="246"/>
      <c r="R167" s="246"/>
      <c r="S167" s="246"/>
      <c r="T167" s="246"/>
      <c r="U167" s="246"/>
      <c r="V167" s="243"/>
      <c r="W167" s="243"/>
      <c r="X167" s="243"/>
      <c r="Y167" s="243"/>
      <c r="Z167" s="244"/>
      <c r="AA167" s="246"/>
      <c r="AB167" s="246"/>
      <c r="AC167" s="246"/>
      <c r="AD167" s="246"/>
      <c r="AE167" s="246"/>
      <c r="AF167" s="243"/>
      <c r="AG167" s="243"/>
      <c r="AH167" s="243"/>
      <c r="AI167" s="243"/>
      <c r="AJ167" s="50">
        <f>SUM(AJ168:AJ172)</f>
        <v>5</v>
      </c>
      <c r="AK167" s="246"/>
      <c r="AL167" s="50">
        <f>SUM(AL168:AL172)</f>
        <v>1</v>
      </c>
      <c r="AM167" s="246"/>
      <c r="AN167" s="50">
        <f>SUM(AN168:AN172)</f>
        <v>5</v>
      </c>
      <c r="AO167" s="246"/>
    </row>
    <row r="168" spans="1:41" s="197" customFormat="1" ht="24">
      <c r="A168" s="241" t="s">
        <v>455</v>
      </c>
      <c r="B168" s="233"/>
      <c r="C168" s="233"/>
      <c r="D168" s="233"/>
      <c r="E168" s="233"/>
      <c r="F168" s="165"/>
      <c r="G168" s="167"/>
      <c r="H168" s="165"/>
      <c r="I168" s="167"/>
      <c r="J168" s="165"/>
      <c r="K168" s="167"/>
      <c r="L168" s="233"/>
      <c r="M168" s="233"/>
      <c r="N168" s="233"/>
      <c r="O168" s="233"/>
      <c r="P168" s="165"/>
      <c r="Q168" s="169"/>
      <c r="R168" s="169"/>
      <c r="S168" s="169"/>
      <c r="T168" s="169"/>
      <c r="U168" s="169"/>
      <c r="V168" s="233"/>
      <c r="W168" s="233"/>
      <c r="X168" s="233"/>
      <c r="Y168" s="233"/>
      <c r="Z168" s="165"/>
      <c r="AA168" s="169"/>
      <c r="AB168" s="169"/>
      <c r="AC168" s="169"/>
      <c r="AD168" s="169"/>
      <c r="AE168" s="169"/>
      <c r="AF168" s="233"/>
      <c r="AG168" s="233"/>
      <c r="AH168" s="233"/>
      <c r="AI168" s="233"/>
      <c r="AJ168" s="165">
        <v>1</v>
      </c>
      <c r="AK168" s="169"/>
      <c r="AL168" s="165">
        <v>1</v>
      </c>
      <c r="AM168" s="169"/>
      <c r="AN168" s="165">
        <v>1</v>
      </c>
      <c r="AO168" s="169"/>
    </row>
    <row r="169" spans="1:41" s="197" customFormat="1" ht="24">
      <c r="A169" s="241" t="s">
        <v>395</v>
      </c>
      <c r="B169" s="233"/>
      <c r="C169" s="233"/>
      <c r="D169" s="233"/>
      <c r="E169" s="233"/>
      <c r="F169" s="165"/>
      <c r="G169" s="167"/>
      <c r="H169" s="165"/>
      <c r="I169" s="167"/>
      <c r="J169" s="165"/>
      <c r="K169" s="167"/>
      <c r="L169" s="233"/>
      <c r="M169" s="233"/>
      <c r="N169" s="233"/>
      <c r="O169" s="233"/>
      <c r="P169" s="165"/>
      <c r="Q169" s="169"/>
      <c r="R169" s="169"/>
      <c r="S169" s="169"/>
      <c r="T169" s="169"/>
      <c r="U169" s="169"/>
      <c r="V169" s="233"/>
      <c r="W169" s="233"/>
      <c r="X169" s="233"/>
      <c r="Y169" s="233"/>
      <c r="Z169" s="165"/>
      <c r="AA169" s="169"/>
      <c r="AB169" s="169"/>
      <c r="AC169" s="169"/>
      <c r="AD169" s="169"/>
      <c r="AE169" s="169"/>
      <c r="AF169" s="233"/>
      <c r="AG169" s="233"/>
      <c r="AH169" s="233"/>
      <c r="AI169" s="233"/>
      <c r="AJ169" s="165">
        <v>1</v>
      </c>
      <c r="AK169" s="169"/>
      <c r="AL169" s="165">
        <v>0</v>
      </c>
      <c r="AM169" s="169"/>
      <c r="AN169" s="165">
        <v>1</v>
      </c>
      <c r="AO169" s="169"/>
    </row>
    <row r="170" spans="1:41" s="197" customFormat="1" ht="48">
      <c r="A170" s="241" t="s">
        <v>453</v>
      </c>
      <c r="B170" s="233"/>
      <c r="C170" s="233"/>
      <c r="D170" s="233"/>
      <c r="E170" s="233"/>
      <c r="F170" s="165"/>
      <c r="G170" s="167"/>
      <c r="H170" s="165"/>
      <c r="I170" s="167"/>
      <c r="J170" s="165"/>
      <c r="K170" s="167"/>
      <c r="L170" s="233"/>
      <c r="M170" s="233"/>
      <c r="N170" s="233"/>
      <c r="O170" s="233"/>
      <c r="P170" s="165"/>
      <c r="Q170" s="169"/>
      <c r="R170" s="169"/>
      <c r="S170" s="169"/>
      <c r="T170" s="169"/>
      <c r="U170" s="169"/>
      <c r="V170" s="233"/>
      <c r="W170" s="233"/>
      <c r="X170" s="233"/>
      <c r="Y170" s="233"/>
      <c r="Z170" s="165"/>
      <c r="AA170" s="169"/>
      <c r="AB170" s="169"/>
      <c r="AC170" s="169"/>
      <c r="AD170" s="169"/>
      <c r="AE170" s="169"/>
      <c r="AF170" s="233"/>
      <c r="AG170" s="233"/>
      <c r="AH170" s="233"/>
      <c r="AI170" s="233"/>
      <c r="AJ170" s="165">
        <v>1</v>
      </c>
      <c r="AK170" s="169"/>
      <c r="AL170" s="165">
        <v>0</v>
      </c>
      <c r="AM170" s="169"/>
      <c r="AN170" s="165">
        <v>1</v>
      </c>
      <c r="AO170" s="169"/>
    </row>
    <row r="171" spans="1:41" s="197" customFormat="1" ht="48">
      <c r="A171" s="241" t="s">
        <v>449</v>
      </c>
      <c r="B171" s="233"/>
      <c r="C171" s="233"/>
      <c r="D171" s="233"/>
      <c r="E171" s="233"/>
      <c r="F171" s="165"/>
      <c r="G171" s="167"/>
      <c r="H171" s="165"/>
      <c r="I171" s="167"/>
      <c r="J171" s="165"/>
      <c r="K171" s="167"/>
      <c r="L171" s="233"/>
      <c r="M171" s="233"/>
      <c r="N171" s="233"/>
      <c r="O171" s="233"/>
      <c r="P171" s="165"/>
      <c r="Q171" s="169"/>
      <c r="R171" s="169"/>
      <c r="S171" s="169"/>
      <c r="T171" s="169"/>
      <c r="U171" s="169"/>
      <c r="V171" s="233"/>
      <c r="W171" s="233"/>
      <c r="X171" s="233"/>
      <c r="Y171" s="233"/>
      <c r="Z171" s="165"/>
      <c r="AA171" s="169"/>
      <c r="AB171" s="169"/>
      <c r="AC171" s="169"/>
      <c r="AD171" s="169"/>
      <c r="AE171" s="169"/>
      <c r="AF171" s="233"/>
      <c r="AG171" s="233"/>
      <c r="AH171" s="233"/>
      <c r="AI171" s="233"/>
      <c r="AJ171" s="165">
        <v>1</v>
      </c>
      <c r="AK171" s="169"/>
      <c r="AL171" s="165">
        <v>0</v>
      </c>
      <c r="AM171" s="169"/>
      <c r="AN171" s="165">
        <v>1</v>
      </c>
      <c r="AO171" s="169"/>
    </row>
    <row r="172" spans="1:41" s="197" customFormat="1" ht="24">
      <c r="A172" s="242" t="s">
        <v>450</v>
      </c>
      <c r="B172" s="233"/>
      <c r="C172" s="233"/>
      <c r="D172" s="233"/>
      <c r="E172" s="233"/>
      <c r="F172" s="165"/>
      <c r="G172" s="167"/>
      <c r="H172" s="165"/>
      <c r="I172" s="167"/>
      <c r="J172" s="165"/>
      <c r="K172" s="167"/>
      <c r="L172" s="233"/>
      <c r="M172" s="233"/>
      <c r="N172" s="233"/>
      <c r="O172" s="233"/>
      <c r="P172" s="165"/>
      <c r="Q172" s="169"/>
      <c r="R172" s="169"/>
      <c r="S172" s="169"/>
      <c r="T172" s="169"/>
      <c r="U172" s="169"/>
      <c r="V172" s="233"/>
      <c r="W172" s="233"/>
      <c r="X172" s="233"/>
      <c r="Y172" s="233"/>
      <c r="Z172" s="165"/>
      <c r="AA172" s="169"/>
      <c r="AB172" s="169"/>
      <c r="AC172" s="169"/>
      <c r="AD172" s="169"/>
      <c r="AE172" s="169"/>
      <c r="AF172" s="233"/>
      <c r="AG172" s="233"/>
      <c r="AH172" s="233"/>
      <c r="AI172" s="233"/>
      <c r="AJ172" s="165">
        <v>1</v>
      </c>
      <c r="AK172" s="169"/>
      <c r="AL172" s="165">
        <v>0</v>
      </c>
      <c r="AM172" s="169"/>
      <c r="AN172" s="165">
        <v>1</v>
      </c>
      <c r="AO172" s="169"/>
    </row>
    <row r="173" spans="1:41" s="228" customFormat="1" ht="48">
      <c r="A173" s="236" t="s">
        <v>456</v>
      </c>
      <c r="B173" s="243"/>
      <c r="C173" s="243"/>
      <c r="D173" s="243"/>
      <c r="E173" s="243"/>
      <c r="F173" s="244"/>
      <c r="G173" s="245"/>
      <c r="H173" s="244"/>
      <c r="I173" s="245"/>
      <c r="J173" s="244"/>
      <c r="K173" s="245"/>
      <c r="L173" s="243"/>
      <c r="M173" s="243"/>
      <c r="N173" s="243"/>
      <c r="O173" s="243"/>
      <c r="P173" s="244"/>
      <c r="Q173" s="246"/>
      <c r="R173" s="246"/>
      <c r="S173" s="246"/>
      <c r="T173" s="246"/>
      <c r="U173" s="246"/>
      <c r="V173" s="243"/>
      <c r="W173" s="243"/>
      <c r="X173" s="243"/>
      <c r="Y173" s="243"/>
      <c r="Z173" s="244"/>
      <c r="AA173" s="246"/>
      <c r="AB173" s="246"/>
      <c r="AC173" s="246"/>
      <c r="AD173" s="246"/>
      <c r="AE173" s="246"/>
      <c r="AF173" s="243"/>
      <c r="AG173" s="243"/>
      <c r="AH173" s="243"/>
      <c r="AI173" s="243"/>
      <c r="AJ173" s="50">
        <f>SUM(AJ174:AJ178)</f>
        <v>5</v>
      </c>
      <c r="AK173" s="246"/>
      <c r="AL173" s="50">
        <f>SUM(AL174:AL178)</f>
        <v>1</v>
      </c>
      <c r="AM173" s="246"/>
      <c r="AN173" s="50">
        <f>SUM(AN174:AN178)</f>
        <v>5</v>
      </c>
      <c r="AO173" s="246"/>
    </row>
    <row r="174" spans="1:41" s="197" customFormat="1" ht="48">
      <c r="A174" s="241" t="s">
        <v>457</v>
      </c>
      <c r="B174" s="233"/>
      <c r="C174" s="233"/>
      <c r="D174" s="233"/>
      <c r="E174" s="233"/>
      <c r="F174" s="165"/>
      <c r="G174" s="167"/>
      <c r="H174" s="165"/>
      <c r="I174" s="167"/>
      <c r="J174" s="165"/>
      <c r="K174" s="167"/>
      <c r="L174" s="233"/>
      <c r="M174" s="233"/>
      <c r="N174" s="233"/>
      <c r="O174" s="233"/>
      <c r="P174" s="165"/>
      <c r="Q174" s="169"/>
      <c r="R174" s="169"/>
      <c r="S174" s="169"/>
      <c r="T174" s="169"/>
      <c r="U174" s="169"/>
      <c r="V174" s="233"/>
      <c r="W174" s="233"/>
      <c r="X174" s="233"/>
      <c r="Y174" s="233"/>
      <c r="Z174" s="165"/>
      <c r="AA174" s="169"/>
      <c r="AB174" s="169"/>
      <c r="AC174" s="169"/>
      <c r="AD174" s="169"/>
      <c r="AE174" s="169"/>
      <c r="AF174" s="233"/>
      <c r="AG174" s="233"/>
      <c r="AH174" s="233"/>
      <c r="AI174" s="233"/>
      <c r="AJ174" s="165">
        <v>1</v>
      </c>
      <c r="AK174" s="169"/>
      <c r="AL174" s="165">
        <v>1</v>
      </c>
      <c r="AM174" s="169"/>
      <c r="AN174" s="165">
        <v>1</v>
      </c>
      <c r="AO174" s="169"/>
    </row>
    <row r="175" spans="1:41" s="197" customFormat="1" ht="24">
      <c r="A175" s="241" t="s">
        <v>395</v>
      </c>
      <c r="B175" s="233"/>
      <c r="C175" s="233"/>
      <c r="D175" s="233"/>
      <c r="E175" s="233"/>
      <c r="F175" s="165"/>
      <c r="G175" s="167"/>
      <c r="H175" s="165"/>
      <c r="I175" s="167"/>
      <c r="J175" s="165"/>
      <c r="K175" s="167"/>
      <c r="L175" s="233"/>
      <c r="M175" s="233"/>
      <c r="N175" s="233"/>
      <c r="O175" s="233"/>
      <c r="P175" s="165"/>
      <c r="Q175" s="169"/>
      <c r="R175" s="169"/>
      <c r="S175" s="169"/>
      <c r="T175" s="169"/>
      <c r="U175" s="169"/>
      <c r="V175" s="233"/>
      <c r="W175" s="233"/>
      <c r="X175" s="233"/>
      <c r="Y175" s="233"/>
      <c r="Z175" s="165"/>
      <c r="AA175" s="169"/>
      <c r="AB175" s="169"/>
      <c r="AC175" s="169"/>
      <c r="AD175" s="169"/>
      <c r="AE175" s="169"/>
      <c r="AF175" s="233"/>
      <c r="AG175" s="233"/>
      <c r="AH175" s="233"/>
      <c r="AI175" s="233"/>
      <c r="AJ175" s="165">
        <v>1</v>
      </c>
      <c r="AK175" s="169"/>
      <c r="AL175" s="165">
        <v>0</v>
      </c>
      <c r="AM175" s="169"/>
      <c r="AN175" s="165">
        <v>1</v>
      </c>
      <c r="AO175" s="169"/>
    </row>
    <row r="176" spans="1:41" s="197" customFormat="1" ht="48">
      <c r="A176" s="241" t="s">
        <v>458</v>
      </c>
      <c r="B176" s="233"/>
      <c r="C176" s="233"/>
      <c r="D176" s="233"/>
      <c r="E176" s="233"/>
      <c r="F176" s="165"/>
      <c r="G176" s="167"/>
      <c r="H176" s="165"/>
      <c r="I176" s="167"/>
      <c r="J176" s="165"/>
      <c r="K176" s="167"/>
      <c r="L176" s="233"/>
      <c r="M176" s="233"/>
      <c r="N176" s="233"/>
      <c r="O176" s="233"/>
      <c r="P176" s="165"/>
      <c r="Q176" s="169"/>
      <c r="R176" s="169"/>
      <c r="S176" s="169"/>
      <c r="T176" s="169"/>
      <c r="U176" s="169"/>
      <c r="V176" s="233"/>
      <c r="W176" s="233"/>
      <c r="X176" s="233"/>
      <c r="Y176" s="233"/>
      <c r="Z176" s="165"/>
      <c r="AA176" s="169"/>
      <c r="AB176" s="169"/>
      <c r="AC176" s="169"/>
      <c r="AD176" s="169"/>
      <c r="AE176" s="169"/>
      <c r="AF176" s="233"/>
      <c r="AG176" s="233"/>
      <c r="AH176" s="233"/>
      <c r="AI176" s="233"/>
      <c r="AJ176" s="165">
        <v>1</v>
      </c>
      <c r="AK176" s="169"/>
      <c r="AL176" s="165">
        <v>0</v>
      </c>
      <c r="AM176" s="169"/>
      <c r="AN176" s="165">
        <v>1</v>
      </c>
      <c r="AO176" s="169"/>
    </row>
    <row r="177" spans="1:41" s="197" customFormat="1" ht="48">
      <c r="A177" s="241" t="s">
        <v>449</v>
      </c>
      <c r="B177" s="233"/>
      <c r="C177" s="233"/>
      <c r="D177" s="233"/>
      <c r="E177" s="233"/>
      <c r="F177" s="165"/>
      <c r="G177" s="167"/>
      <c r="H177" s="165"/>
      <c r="I177" s="167"/>
      <c r="J177" s="165"/>
      <c r="K177" s="167"/>
      <c r="L177" s="233"/>
      <c r="M177" s="233"/>
      <c r="N177" s="233"/>
      <c r="O177" s="233"/>
      <c r="P177" s="165"/>
      <c r="Q177" s="169"/>
      <c r="R177" s="169"/>
      <c r="S177" s="169"/>
      <c r="T177" s="169"/>
      <c r="U177" s="169"/>
      <c r="V177" s="233"/>
      <c r="W177" s="233"/>
      <c r="X177" s="233"/>
      <c r="Y177" s="233"/>
      <c r="Z177" s="165"/>
      <c r="AA177" s="169"/>
      <c r="AB177" s="169"/>
      <c r="AC177" s="169"/>
      <c r="AD177" s="169"/>
      <c r="AE177" s="169"/>
      <c r="AF177" s="233"/>
      <c r="AG177" s="233"/>
      <c r="AH177" s="233"/>
      <c r="AI177" s="233"/>
      <c r="AJ177" s="165">
        <v>1</v>
      </c>
      <c r="AK177" s="169"/>
      <c r="AL177" s="165">
        <v>0</v>
      </c>
      <c r="AM177" s="169"/>
      <c r="AN177" s="165">
        <v>1</v>
      </c>
      <c r="AO177" s="169"/>
    </row>
    <row r="178" spans="1:41" s="197" customFormat="1" ht="24">
      <c r="A178" s="242" t="s">
        <v>450</v>
      </c>
      <c r="B178" s="233"/>
      <c r="C178" s="233"/>
      <c r="D178" s="233"/>
      <c r="E178" s="233"/>
      <c r="F178" s="165"/>
      <c r="G178" s="167"/>
      <c r="H178" s="165"/>
      <c r="I178" s="167"/>
      <c r="J178" s="165"/>
      <c r="K178" s="167"/>
      <c r="L178" s="233"/>
      <c r="M178" s="233"/>
      <c r="N178" s="233"/>
      <c r="O178" s="233"/>
      <c r="P178" s="165"/>
      <c r="Q178" s="169"/>
      <c r="R178" s="169"/>
      <c r="S178" s="169"/>
      <c r="T178" s="169"/>
      <c r="U178" s="169"/>
      <c r="V178" s="233"/>
      <c r="W178" s="233"/>
      <c r="X178" s="233"/>
      <c r="Y178" s="233"/>
      <c r="Z178" s="165"/>
      <c r="AA178" s="169"/>
      <c r="AB178" s="169"/>
      <c r="AC178" s="169"/>
      <c r="AD178" s="169"/>
      <c r="AE178" s="169"/>
      <c r="AF178" s="233"/>
      <c r="AG178" s="233"/>
      <c r="AH178" s="233"/>
      <c r="AI178" s="233"/>
      <c r="AJ178" s="165">
        <v>1</v>
      </c>
      <c r="AK178" s="169"/>
      <c r="AL178" s="165">
        <v>0</v>
      </c>
      <c r="AM178" s="169"/>
      <c r="AN178" s="165">
        <v>1</v>
      </c>
      <c r="AO178" s="169"/>
    </row>
    <row r="179" spans="1:41" s="228" customFormat="1" ht="24">
      <c r="A179" s="236" t="s">
        <v>459</v>
      </c>
      <c r="B179" s="243"/>
      <c r="C179" s="243"/>
      <c r="D179" s="243"/>
      <c r="E179" s="243"/>
      <c r="F179" s="244"/>
      <c r="G179" s="245"/>
      <c r="H179" s="244"/>
      <c r="I179" s="245"/>
      <c r="J179" s="244"/>
      <c r="K179" s="245"/>
      <c r="L179" s="243"/>
      <c r="M179" s="243"/>
      <c r="N179" s="243"/>
      <c r="O179" s="243"/>
      <c r="P179" s="244"/>
      <c r="Q179" s="246"/>
      <c r="R179" s="246"/>
      <c r="S179" s="246"/>
      <c r="T179" s="246"/>
      <c r="U179" s="246"/>
      <c r="V179" s="243"/>
      <c r="W179" s="243"/>
      <c r="X179" s="243"/>
      <c r="Y179" s="243"/>
      <c r="Z179" s="244"/>
      <c r="AA179" s="246"/>
      <c r="AB179" s="246"/>
      <c r="AC179" s="246"/>
      <c r="AD179" s="246"/>
      <c r="AE179" s="246"/>
      <c r="AF179" s="243"/>
      <c r="AG179" s="243"/>
      <c r="AH179" s="243"/>
      <c r="AI179" s="243"/>
      <c r="AJ179" s="50">
        <f>SUM(AJ180:AJ184)</f>
        <v>5</v>
      </c>
      <c r="AK179" s="246"/>
      <c r="AL179" s="50">
        <f>SUM(AL180:AL184)</f>
        <v>2</v>
      </c>
      <c r="AM179" s="246"/>
      <c r="AN179" s="50">
        <f>SUM(AN180:AN184)</f>
        <v>5</v>
      </c>
      <c r="AO179" s="246"/>
    </row>
    <row r="180" spans="1:41" s="197" customFormat="1" ht="24">
      <c r="A180" s="241" t="s">
        <v>460</v>
      </c>
      <c r="B180" s="233"/>
      <c r="C180" s="233"/>
      <c r="D180" s="233"/>
      <c r="E180" s="233"/>
      <c r="F180" s="165"/>
      <c r="G180" s="167"/>
      <c r="H180" s="165"/>
      <c r="I180" s="167"/>
      <c r="J180" s="165"/>
      <c r="K180" s="167"/>
      <c r="L180" s="233"/>
      <c r="M180" s="233"/>
      <c r="N180" s="233"/>
      <c r="O180" s="233"/>
      <c r="P180" s="165"/>
      <c r="Q180" s="169"/>
      <c r="R180" s="169"/>
      <c r="S180" s="169"/>
      <c r="T180" s="169"/>
      <c r="U180" s="169"/>
      <c r="V180" s="233"/>
      <c r="W180" s="233"/>
      <c r="X180" s="233"/>
      <c r="Y180" s="233"/>
      <c r="Z180" s="165"/>
      <c r="AA180" s="169"/>
      <c r="AB180" s="169"/>
      <c r="AC180" s="169"/>
      <c r="AD180" s="169"/>
      <c r="AE180" s="169"/>
      <c r="AF180" s="233"/>
      <c r="AG180" s="233"/>
      <c r="AH180" s="233"/>
      <c r="AI180" s="233"/>
      <c r="AJ180" s="165">
        <v>1</v>
      </c>
      <c r="AK180" s="169"/>
      <c r="AL180" s="165">
        <v>1</v>
      </c>
      <c r="AM180" s="169"/>
      <c r="AN180" s="165">
        <v>1</v>
      </c>
      <c r="AO180" s="169"/>
    </row>
    <row r="181" spans="1:41" s="197" customFormat="1" ht="24">
      <c r="A181" s="241" t="s">
        <v>395</v>
      </c>
      <c r="B181" s="233"/>
      <c r="C181" s="233"/>
      <c r="D181" s="233"/>
      <c r="E181" s="233"/>
      <c r="F181" s="165"/>
      <c r="G181" s="167"/>
      <c r="H181" s="165"/>
      <c r="I181" s="167"/>
      <c r="J181" s="165"/>
      <c r="K181" s="167"/>
      <c r="L181" s="233"/>
      <c r="M181" s="233"/>
      <c r="N181" s="233"/>
      <c r="O181" s="233"/>
      <c r="P181" s="165"/>
      <c r="Q181" s="169"/>
      <c r="R181" s="169"/>
      <c r="S181" s="169"/>
      <c r="T181" s="169"/>
      <c r="U181" s="169"/>
      <c r="V181" s="233"/>
      <c r="W181" s="233"/>
      <c r="X181" s="233"/>
      <c r="Y181" s="233"/>
      <c r="Z181" s="165"/>
      <c r="AA181" s="169"/>
      <c r="AB181" s="169"/>
      <c r="AC181" s="169"/>
      <c r="AD181" s="169"/>
      <c r="AE181" s="169"/>
      <c r="AF181" s="233"/>
      <c r="AG181" s="233"/>
      <c r="AH181" s="233"/>
      <c r="AI181" s="233"/>
      <c r="AJ181" s="165">
        <v>1</v>
      </c>
      <c r="AK181" s="169"/>
      <c r="AL181" s="165">
        <v>1</v>
      </c>
      <c r="AM181" s="169"/>
      <c r="AN181" s="165">
        <v>1</v>
      </c>
      <c r="AO181" s="169"/>
    </row>
    <row r="182" spans="1:41" s="197" customFormat="1" ht="48">
      <c r="A182" s="241" t="s">
        <v>461</v>
      </c>
      <c r="B182" s="233"/>
      <c r="C182" s="233"/>
      <c r="D182" s="233"/>
      <c r="E182" s="233"/>
      <c r="F182" s="165"/>
      <c r="G182" s="167"/>
      <c r="H182" s="165"/>
      <c r="I182" s="167"/>
      <c r="J182" s="165"/>
      <c r="K182" s="167"/>
      <c r="L182" s="233"/>
      <c r="M182" s="233"/>
      <c r="N182" s="233"/>
      <c r="O182" s="233"/>
      <c r="P182" s="165"/>
      <c r="Q182" s="169"/>
      <c r="R182" s="169"/>
      <c r="S182" s="169"/>
      <c r="T182" s="169"/>
      <c r="U182" s="169"/>
      <c r="V182" s="233"/>
      <c r="W182" s="233"/>
      <c r="X182" s="233"/>
      <c r="Y182" s="233"/>
      <c r="Z182" s="165"/>
      <c r="AA182" s="169"/>
      <c r="AB182" s="169"/>
      <c r="AC182" s="169"/>
      <c r="AD182" s="169"/>
      <c r="AE182" s="169"/>
      <c r="AF182" s="233"/>
      <c r="AG182" s="233"/>
      <c r="AH182" s="233"/>
      <c r="AI182" s="233"/>
      <c r="AJ182" s="165">
        <v>1</v>
      </c>
      <c r="AK182" s="169"/>
      <c r="AL182" s="165">
        <v>0</v>
      </c>
      <c r="AM182" s="169"/>
      <c r="AN182" s="165">
        <v>1</v>
      </c>
      <c r="AO182" s="169"/>
    </row>
    <row r="183" spans="1:41" s="197" customFormat="1" ht="48">
      <c r="A183" s="241" t="s">
        <v>449</v>
      </c>
      <c r="B183" s="233"/>
      <c r="C183" s="233"/>
      <c r="D183" s="233"/>
      <c r="E183" s="233"/>
      <c r="F183" s="165"/>
      <c r="G183" s="167"/>
      <c r="H183" s="165"/>
      <c r="I183" s="167"/>
      <c r="J183" s="165"/>
      <c r="K183" s="167"/>
      <c r="L183" s="233"/>
      <c r="M183" s="233"/>
      <c r="N183" s="233"/>
      <c r="O183" s="233"/>
      <c r="P183" s="165"/>
      <c r="Q183" s="169"/>
      <c r="R183" s="169"/>
      <c r="S183" s="169"/>
      <c r="T183" s="169"/>
      <c r="U183" s="169"/>
      <c r="V183" s="233"/>
      <c r="W183" s="233"/>
      <c r="X183" s="233"/>
      <c r="Y183" s="233"/>
      <c r="Z183" s="165"/>
      <c r="AA183" s="169"/>
      <c r="AB183" s="169"/>
      <c r="AC183" s="169"/>
      <c r="AD183" s="169"/>
      <c r="AE183" s="169"/>
      <c r="AF183" s="233"/>
      <c r="AG183" s="233"/>
      <c r="AH183" s="233"/>
      <c r="AI183" s="233"/>
      <c r="AJ183" s="165">
        <v>1</v>
      </c>
      <c r="AK183" s="169"/>
      <c r="AL183" s="165">
        <v>0</v>
      </c>
      <c r="AM183" s="169"/>
      <c r="AN183" s="165">
        <v>1</v>
      </c>
      <c r="AO183" s="169"/>
    </row>
    <row r="184" spans="1:41" s="197" customFormat="1" ht="24">
      <c r="A184" s="242" t="s">
        <v>450</v>
      </c>
      <c r="B184" s="233"/>
      <c r="C184" s="233"/>
      <c r="D184" s="233"/>
      <c r="E184" s="233"/>
      <c r="F184" s="165"/>
      <c r="G184" s="167"/>
      <c r="H184" s="165"/>
      <c r="I184" s="167"/>
      <c r="J184" s="165"/>
      <c r="K184" s="167"/>
      <c r="L184" s="233"/>
      <c r="M184" s="233"/>
      <c r="N184" s="233"/>
      <c r="O184" s="233"/>
      <c r="P184" s="165"/>
      <c r="Q184" s="169"/>
      <c r="R184" s="169"/>
      <c r="S184" s="169"/>
      <c r="T184" s="169"/>
      <c r="U184" s="169"/>
      <c r="V184" s="233"/>
      <c r="W184" s="233"/>
      <c r="X184" s="233"/>
      <c r="Y184" s="233"/>
      <c r="Z184" s="165"/>
      <c r="AA184" s="169"/>
      <c r="AB184" s="169"/>
      <c r="AC184" s="169"/>
      <c r="AD184" s="169"/>
      <c r="AE184" s="169"/>
      <c r="AF184" s="233"/>
      <c r="AG184" s="233"/>
      <c r="AH184" s="233"/>
      <c r="AI184" s="233"/>
      <c r="AJ184" s="165">
        <v>1</v>
      </c>
      <c r="AK184" s="169"/>
      <c r="AL184" s="165">
        <v>0</v>
      </c>
      <c r="AM184" s="169"/>
      <c r="AN184" s="165">
        <v>1</v>
      </c>
      <c r="AO184" s="169"/>
    </row>
    <row r="185" spans="1:41" s="270" customFormat="1" ht="24">
      <c r="A185" s="265" t="s">
        <v>496</v>
      </c>
      <c r="B185" s="266"/>
      <c r="C185" s="266"/>
      <c r="D185" s="266"/>
      <c r="E185" s="266"/>
      <c r="F185" s="267"/>
      <c r="G185" s="268"/>
      <c r="H185" s="267"/>
      <c r="I185" s="268"/>
      <c r="J185" s="267"/>
      <c r="K185" s="268"/>
      <c r="L185" s="266"/>
      <c r="M185" s="266"/>
      <c r="N185" s="266"/>
      <c r="O185" s="266"/>
      <c r="P185" s="267"/>
      <c r="Q185" s="269"/>
      <c r="R185" s="269"/>
      <c r="S185" s="269"/>
      <c r="T185" s="269"/>
      <c r="U185" s="269"/>
      <c r="V185" s="266"/>
      <c r="W185" s="266"/>
      <c r="X185" s="266"/>
      <c r="Y185" s="266"/>
      <c r="Z185" s="267"/>
      <c r="AA185" s="269"/>
      <c r="AB185" s="269"/>
      <c r="AC185" s="269"/>
      <c r="AD185" s="269"/>
      <c r="AE185" s="269"/>
      <c r="AF185" s="266"/>
      <c r="AG185" s="266"/>
      <c r="AH185" s="266"/>
      <c r="AI185" s="266"/>
      <c r="AJ185" s="238">
        <f>COUNTIF(AJ186:AJ215,"5")</f>
        <v>5</v>
      </c>
      <c r="AK185" s="229">
        <f>IF(AJ185&lt;1,0,IF(AJ185&lt;2,1,IF(AJ185&lt;3,2,IF(AJ185&lt;4,3,IF(AJ185&lt;5,4,IF(AJ185=5,5))))))</f>
        <v>5</v>
      </c>
      <c r="AL185" s="238">
        <f>COUNTIF(AL186:AL215,"5")</f>
        <v>0</v>
      </c>
      <c r="AM185" s="229">
        <f>IF(AL185&lt;1,0,IF(AL185&lt;2,1,IF(AL185&lt;3,2,IF(AL185&lt;4,3,IF(AL185&lt;5,4,IF(AL185=5,5))))))</f>
        <v>0</v>
      </c>
      <c r="AN185" s="238">
        <f>COUNTIF(AN186:AN215,"5")</f>
        <v>5</v>
      </c>
      <c r="AO185" s="229">
        <f>IF(AN185&lt;1,0,IF(AN185&lt;2,1,IF(AN185&lt;3,2,IF(AN185&lt;4,3,IF(AN185&lt;5,4,IF(AN185=5,5))))))</f>
        <v>5</v>
      </c>
    </row>
    <row r="186" spans="1:41" s="197" customFormat="1" ht="48">
      <c r="A186" s="295" t="s">
        <v>462</v>
      </c>
      <c r="B186" s="233"/>
      <c r="C186" s="233"/>
      <c r="D186" s="233"/>
      <c r="E186" s="233"/>
      <c r="F186" s="165"/>
      <c r="G186" s="167"/>
      <c r="H186" s="165"/>
      <c r="I186" s="167"/>
      <c r="J186" s="165"/>
      <c r="K186" s="167"/>
      <c r="L186" s="233"/>
      <c r="M186" s="233"/>
      <c r="N186" s="233"/>
      <c r="O186" s="233"/>
      <c r="P186" s="165"/>
      <c r="Q186" s="169"/>
      <c r="R186" s="169"/>
      <c r="S186" s="169"/>
      <c r="T186" s="169"/>
      <c r="U186" s="169"/>
      <c r="V186" s="233"/>
      <c r="W186" s="233"/>
      <c r="X186" s="233"/>
      <c r="Y186" s="233"/>
      <c r="Z186" s="165"/>
      <c r="AA186" s="169"/>
      <c r="AB186" s="169"/>
      <c r="AC186" s="169"/>
      <c r="AD186" s="169"/>
      <c r="AE186" s="169"/>
      <c r="AF186" s="233"/>
      <c r="AG186" s="233"/>
      <c r="AH186" s="233"/>
      <c r="AI186" s="233"/>
      <c r="AJ186" s="50">
        <f>SUM(AJ187:AJ191)</f>
        <v>5</v>
      </c>
      <c r="AK186" s="224"/>
      <c r="AL186" s="50">
        <f>SUM(AL187:AL191)</f>
        <v>1</v>
      </c>
      <c r="AM186" s="224"/>
      <c r="AN186" s="50">
        <f>SUM(AN187:AN191)</f>
        <v>5</v>
      </c>
      <c r="AO186" s="224"/>
    </row>
    <row r="187" spans="1:41" s="197" customFormat="1" ht="48">
      <c r="A187" s="241" t="s">
        <v>463</v>
      </c>
      <c r="B187" s="233"/>
      <c r="C187" s="233"/>
      <c r="D187" s="233"/>
      <c r="E187" s="233"/>
      <c r="F187" s="165"/>
      <c r="G187" s="167"/>
      <c r="H187" s="165"/>
      <c r="I187" s="167"/>
      <c r="J187" s="165"/>
      <c r="K187" s="167"/>
      <c r="L187" s="233"/>
      <c r="M187" s="233"/>
      <c r="N187" s="233"/>
      <c r="O187" s="233"/>
      <c r="P187" s="165"/>
      <c r="Q187" s="169"/>
      <c r="R187" s="169"/>
      <c r="S187" s="169"/>
      <c r="T187" s="169"/>
      <c r="U187" s="169"/>
      <c r="V187" s="233"/>
      <c r="W187" s="233"/>
      <c r="X187" s="233"/>
      <c r="Y187" s="233"/>
      <c r="Z187" s="165"/>
      <c r="AA187" s="169"/>
      <c r="AB187" s="169"/>
      <c r="AC187" s="169"/>
      <c r="AD187" s="169"/>
      <c r="AE187" s="169"/>
      <c r="AF187" s="233"/>
      <c r="AG187" s="233"/>
      <c r="AH187" s="233"/>
      <c r="AI187" s="233"/>
      <c r="AJ187" s="165">
        <v>1</v>
      </c>
      <c r="AK187" s="169"/>
      <c r="AL187" s="165">
        <v>1</v>
      </c>
      <c r="AM187" s="169"/>
      <c r="AN187" s="165">
        <v>1</v>
      </c>
      <c r="AO187" s="169"/>
    </row>
    <row r="188" spans="1:41" s="197" customFormat="1" ht="24">
      <c r="A188" s="241" t="s">
        <v>395</v>
      </c>
      <c r="B188" s="233"/>
      <c r="C188" s="233"/>
      <c r="D188" s="233"/>
      <c r="E188" s="233"/>
      <c r="F188" s="165"/>
      <c r="G188" s="167"/>
      <c r="H188" s="165"/>
      <c r="I188" s="167"/>
      <c r="J188" s="165"/>
      <c r="K188" s="167"/>
      <c r="L188" s="233"/>
      <c r="M188" s="233"/>
      <c r="N188" s="233"/>
      <c r="O188" s="233"/>
      <c r="P188" s="165"/>
      <c r="Q188" s="169"/>
      <c r="R188" s="169"/>
      <c r="S188" s="169"/>
      <c r="T188" s="169"/>
      <c r="U188" s="169"/>
      <c r="V188" s="233"/>
      <c r="W188" s="233"/>
      <c r="X188" s="233"/>
      <c r="Y188" s="233"/>
      <c r="Z188" s="165"/>
      <c r="AA188" s="169"/>
      <c r="AB188" s="169"/>
      <c r="AC188" s="169"/>
      <c r="AD188" s="169"/>
      <c r="AE188" s="169"/>
      <c r="AF188" s="233"/>
      <c r="AG188" s="233"/>
      <c r="AH188" s="233"/>
      <c r="AI188" s="233"/>
      <c r="AJ188" s="165">
        <v>1</v>
      </c>
      <c r="AK188" s="169"/>
      <c r="AL188" s="165">
        <v>0</v>
      </c>
      <c r="AM188" s="169"/>
      <c r="AN188" s="165">
        <v>1</v>
      </c>
      <c r="AO188" s="169"/>
    </row>
    <row r="189" spans="1:41" s="197" customFormat="1" ht="48">
      <c r="A189" s="241" t="s">
        <v>464</v>
      </c>
      <c r="B189" s="233"/>
      <c r="C189" s="233"/>
      <c r="D189" s="233"/>
      <c r="E189" s="233"/>
      <c r="F189" s="165"/>
      <c r="G189" s="167"/>
      <c r="H189" s="165"/>
      <c r="I189" s="167"/>
      <c r="J189" s="165"/>
      <c r="K189" s="167"/>
      <c r="L189" s="233"/>
      <c r="M189" s="233"/>
      <c r="N189" s="233"/>
      <c r="O189" s="233"/>
      <c r="P189" s="165"/>
      <c r="Q189" s="169"/>
      <c r="R189" s="169"/>
      <c r="S189" s="169"/>
      <c r="T189" s="169"/>
      <c r="U189" s="169"/>
      <c r="V189" s="233"/>
      <c r="W189" s="233"/>
      <c r="X189" s="233"/>
      <c r="Y189" s="233"/>
      <c r="Z189" s="165"/>
      <c r="AA189" s="169"/>
      <c r="AB189" s="169"/>
      <c r="AC189" s="169"/>
      <c r="AD189" s="169"/>
      <c r="AE189" s="169"/>
      <c r="AF189" s="233"/>
      <c r="AG189" s="233"/>
      <c r="AH189" s="233"/>
      <c r="AI189" s="233"/>
      <c r="AJ189" s="165">
        <v>1</v>
      </c>
      <c r="AK189" s="169"/>
      <c r="AL189" s="165">
        <v>0</v>
      </c>
      <c r="AM189" s="169"/>
      <c r="AN189" s="165">
        <v>1</v>
      </c>
      <c r="AO189" s="169"/>
    </row>
    <row r="190" spans="1:41" s="197" customFormat="1" ht="48">
      <c r="A190" s="241" t="s">
        <v>465</v>
      </c>
      <c r="B190" s="233"/>
      <c r="C190" s="233"/>
      <c r="D190" s="233"/>
      <c r="E190" s="233"/>
      <c r="F190" s="165"/>
      <c r="G190" s="167"/>
      <c r="H190" s="165"/>
      <c r="I190" s="167"/>
      <c r="J190" s="165"/>
      <c r="K190" s="167"/>
      <c r="L190" s="233"/>
      <c r="M190" s="233"/>
      <c r="N190" s="233"/>
      <c r="O190" s="233"/>
      <c r="P190" s="165"/>
      <c r="Q190" s="169"/>
      <c r="R190" s="169"/>
      <c r="S190" s="169"/>
      <c r="T190" s="169"/>
      <c r="U190" s="169"/>
      <c r="V190" s="233"/>
      <c r="W190" s="233"/>
      <c r="X190" s="233"/>
      <c r="Y190" s="233"/>
      <c r="Z190" s="165"/>
      <c r="AA190" s="169"/>
      <c r="AB190" s="169"/>
      <c r="AC190" s="169"/>
      <c r="AD190" s="169"/>
      <c r="AE190" s="169"/>
      <c r="AF190" s="233"/>
      <c r="AG190" s="233"/>
      <c r="AH190" s="233"/>
      <c r="AI190" s="233"/>
      <c r="AJ190" s="165">
        <v>1</v>
      </c>
      <c r="AK190" s="169"/>
      <c r="AL190" s="165">
        <v>0</v>
      </c>
      <c r="AM190" s="169"/>
      <c r="AN190" s="165">
        <v>1</v>
      </c>
      <c r="AO190" s="169"/>
    </row>
    <row r="191" spans="1:41" s="197" customFormat="1" ht="25.5" customHeight="1">
      <c r="A191" s="241" t="s">
        <v>450</v>
      </c>
      <c r="B191" s="233"/>
      <c r="C191" s="233"/>
      <c r="D191" s="233"/>
      <c r="E191" s="233"/>
      <c r="F191" s="165"/>
      <c r="G191" s="167"/>
      <c r="H191" s="165"/>
      <c r="I191" s="167"/>
      <c r="J191" s="165"/>
      <c r="K191" s="167"/>
      <c r="L191" s="233"/>
      <c r="M191" s="233"/>
      <c r="N191" s="233"/>
      <c r="O191" s="233"/>
      <c r="P191" s="165"/>
      <c r="Q191" s="169"/>
      <c r="R191" s="169"/>
      <c r="S191" s="169"/>
      <c r="T191" s="169"/>
      <c r="U191" s="169"/>
      <c r="V191" s="233"/>
      <c r="W191" s="233"/>
      <c r="X191" s="233"/>
      <c r="Y191" s="233"/>
      <c r="Z191" s="165"/>
      <c r="AA191" s="169"/>
      <c r="AB191" s="169"/>
      <c r="AC191" s="169"/>
      <c r="AD191" s="169"/>
      <c r="AE191" s="169"/>
      <c r="AF191" s="233"/>
      <c r="AG191" s="233"/>
      <c r="AH191" s="233"/>
      <c r="AI191" s="233"/>
      <c r="AJ191" s="165">
        <v>1</v>
      </c>
      <c r="AK191" s="169"/>
      <c r="AL191" s="165">
        <v>0</v>
      </c>
      <c r="AM191" s="169"/>
      <c r="AN191" s="165">
        <v>1</v>
      </c>
      <c r="AO191" s="169"/>
    </row>
    <row r="192" spans="1:41" s="197" customFormat="1" ht="48">
      <c r="A192" s="295" t="s">
        <v>499</v>
      </c>
      <c r="B192" s="233"/>
      <c r="C192" s="233"/>
      <c r="D192" s="233"/>
      <c r="E192" s="233"/>
      <c r="F192" s="165"/>
      <c r="G192" s="167"/>
      <c r="H192" s="165"/>
      <c r="I192" s="167"/>
      <c r="J192" s="165"/>
      <c r="K192" s="167"/>
      <c r="L192" s="233"/>
      <c r="M192" s="233"/>
      <c r="N192" s="233"/>
      <c r="O192" s="233"/>
      <c r="P192" s="165"/>
      <c r="Q192" s="169"/>
      <c r="R192" s="169"/>
      <c r="S192" s="169"/>
      <c r="T192" s="169"/>
      <c r="U192" s="169"/>
      <c r="V192" s="233"/>
      <c r="W192" s="233"/>
      <c r="X192" s="233"/>
      <c r="Y192" s="233"/>
      <c r="Z192" s="165"/>
      <c r="AA192" s="169"/>
      <c r="AB192" s="169"/>
      <c r="AC192" s="169"/>
      <c r="AD192" s="169"/>
      <c r="AE192" s="169"/>
      <c r="AF192" s="233"/>
      <c r="AG192" s="233"/>
      <c r="AH192" s="233"/>
      <c r="AI192" s="233"/>
      <c r="AJ192" s="50">
        <f>SUM(AJ193:AJ197)</f>
        <v>5</v>
      </c>
      <c r="AK192" s="224"/>
      <c r="AL192" s="50">
        <f>SUM(AL193:AL197)</f>
        <v>3</v>
      </c>
      <c r="AM192" s="224"/>
      <c r="AN192" s="50">
        <f>SUM(AN193:AN197)</f>
        <v>5</v>
      </c>
      <c r="AO192" s="224"/>
    </row>
    <row r="193" spans="1:41" s="197" customFormat="1" ht="48">
      <c r="A193" s="241" t="s">
        <v>500</v>
      </c>
      <c r="B193" s="233"/>
      <c r="C193" s="233"/>
      <c r="D193" s="233"/>
      <c r="E193" s="233"/>
      <c r="F193" s="165"/>
      <c r="G193" s="167"/>
      <c r="H193" s="165"/>
      <c r="I193" s="167"/>
      <c r="J193" s="165"/>
      <c r="K193" s="167"/>
      <c r="L193" s="233"/>
      <c r="M193" s="233"/>
      <c r="N193" s="233"/>
      <c r="O193" s="233"/>
      <c r="P193" s="165"/>
      <c r="Q193" s="169"/>
      <c r="R193" s="169"/>
      <c r="S193" s="169"/>
      <c r="T193" s="169"/>
      <c r="U193" s="169"/>
      <c r="V193" s="233"/>
      <c r="W193" s="233"/>
      <c r="X193" s="233"/>
      <c r="Y193" s="233"/>
      <c r="Z193" s="165"/>
      <c r="AA193" s="169"/>
      <c r="AB193" s="169"/>
      <c r="AC193" s="169"/>
      <c r="AD193" s="169"/>
      <c r="AE193" s="169"/>
      <c r="AF193" s="233"/>
      <c r="AG193" s="233"/>
      <c r="AH193" s="233"/>
      <c r="AI193" s="233"/>
      <c r="AJ193" s="165">
        <v>1</v>
      </c>
      <c r="AK193" s="169"/>
      <c r="AL193" s="165">
        <v>1</v>
      </c>
      <c r="AM193" s="169"/>
      <c r="AN193" s="165">
        <v>1</v>
      </c>
      <c r="AO193" s="169"/>
    </row>
    <row r="194" spans="1:41" s="197" customFormat="1" ht="24">
      <c r="A194" s="241" t="s">
        <v>395</v>
      </c>
      <c r="B194" s="233"/>
      <c r="C194" s="233"/>
      <c r="D194" s="233"/>
      <c r="E194" s="233"/>
      <c r="F194" s="165"/>
      <c r="G194" s="167"/>
      <c r="H194" s="165"/>
      <c r="I194" s="167"/>
      <c r="J194" s="165"/>
      <c r="K194" s="167"/>
      <c r="L194" s="233"/>
      <c r="M194" s="233"/>
      <c r="N194" s="233"/>
      <c r="O194" s="233"/>
      <c r="P194" s="165"/>
      <c r="Q194" s="169"/>
      <c r="R194" s="169"/>
      <c r="S194" s="169"/>
      <c r="T194" s="169"/>
      <c r="U194" s="169"/>
      <c r="V194" s="233"/>
      <c r="W194" s="233"/>
      <c r="X194" s="233"/>
      <c r="Y194" s="233"/>
      <c r="Z194" s="165"/>
      <c r="AA194" s="169"/>
      <c r="AB194" s="169"/>
      <c r="AC194" s="169"/>
      <c r="AD194" s="169"/>
      <c r="AE194" s="169"/>
      <c r="AF194" s="233"/>
      <c r="AG194" s="233"/>
      <c r="AH194" s="233"/>
      <c r="AI194" s="233"/>
      <c r="AJ194" s="165">
        <v>1</v>
      </c>
      <c r="AK194" s="169"/>
      <c r="AL194" s="165">
        <v>1</v>
      </c>
      <c r="AM194" s="169"/>
      <c r="AN194" s="165">
        <v>1</v>
      </c>
      <c r="AO194" s="169"/>
    </row>
    <row r="195" spans="1:41" s="197" customFormat="1" ht="48">
      <c r="A195" s="241" t="s">
        <v>501</v>
      </c>
      <c r="B195" s="233"/>
      <c r="C195" s="233"/>
      <c r="D195" s="233"/>
      <c r="E195" s="233"/>
      <c r="F195" s="165"/>
      <c r="G195" s="167"/>
      <c r="H195" s="165"/>
      <c r="I195" s="167"/>
      <c r="J195" s="165"/>
      <c r="K195" s="167"/>
      <c r="L195" s="233"/>
      <c r="M195" s="233"/>
      <c r="N195" s="233"/>
      <c r="O195" s="233"/>
      <c r="P195" s="165"/>
      <c r="Q195" s="169"/>
      <c r="R195" s="169"/>
      <c r="S195" s="169"/>
      <c r="T195" s="169"/>
      <c r="U195" s="169"/>
      <c r="V195" s="233"/>
      <c r="W195" s="233"/>
      <c r="X195" s="233"/>
      <c r="Y195" s="233"/>
      <c r="Z195" s="165"/>
      <c r="AA195" s="169"/>
      <c r="AB195" s="169"/>
      <c r="AC195" s="169"/>
      <c r="AD195" s="169"/>
      <c r="AE195" s="169"/>
      <c r="AF195" s="233"/>
      <c r="AG195" s="233"/>
      <c r="AH195" s="233"/>
      <c r="AI195" s="233"/>
      <c r="AJ195" s="165">
        <v>1</v>
      </c>
      <c r="AK195" s="169"/>
      <c r="AL195" s="165">
        <v>1</v>
      </c>
      <c r="AM195" s="169"/>
      <c r="AN195" s="165">
        <v>1</v>
      </c>
      <c r="AO195" s="169"/>
    </row>
    <row r="196" spans="1:41" s="197" customFormat="1" ht="48">
      <c r="A196" s="241" t="s">
        <v>465</v>
      </c>
      <c r="B196" s="233"/>
      <c r="C196" s="233"/>
      <c r="D196" s="233"/>
      <c r="E196" s="233"/>
      <c r="F196" s="165"/>
      <c r="G196" s="167"/>
      <c r="H196" s="165"/>
      <c r="I196" s="167"/>
      <c r="J196" s="165"/>
      <c r="K196" s="167"/>
      <c r="L196" s="233"/>
      <c r="M196" s="233"/>
      <c r="N196" s="233"/>
      <c r="O196" s="233"/>
      <c r="P196" s="165"/>
      <c r="Q196" s="169"/>
      <c r="R196" s="169"/>
      <c r="S196" s="169"/>
      <c r="T196" s="169"/>
      <c r="U196" s="169"/>
      <c r="V196" s="233"/>
      <c r="W196" s="233"/>
      <c r="X196" s="233"/>
      <c r="Y196" s="233"/>
      <c r="Z196" s="165"/>
      <c r="AA196" s="169"/>
      <c r="AB196" s="169"/>
      <c r="AC196" s="169"/>
      <c r="AD196" s="169"/>
      <c r="AE196" s="169"/>
      <c r="AF196" s="233"/>
      <c r="AG196" s="233"/>
      <c r="AH196" s="233"/>
      <c r="AI196" s="233"/>
      <c r="AJ196" s="165">
        <v>1</v>
      </c>
      <c r="AK196" s="169"/>
      <c r="AL196" s="165">
        <v>0</v>
      </c>
      <c r="AM196" s="169"/>
      <c r="AN196" s="165">
        <v>1</v>
      </c>
      <c r="AO196" s="169"/>
    </row>
    <row r="197" spans="1:41" s="197" customFormat="1" ht="24">
      <c r="A197" s="241" t="s">
        <v>450</v>
      </c>
      <c r="B197" s="233"/>
      <c r="C197" s="233"/>
      <c r="D197" s="233"/>
      <c r="E197" s="233"/>
      <c r="F197" s="165"/>
      <c r="G197" s="167"/>
      <c r="H197" s="165"/>
      <c r="I197" s="167"/>
      <c r="J197" s="165"/>
      <c r="K197" s="167"/>
      <c r="L197" s="233"/>
      <c r="M197" s="233"/>
      <c r="N197" s="233"/>
      <c r="O197" s="233"/>
      <c r="P197" s="165"/>
      <c r="Q197" s="169"/>
      <c r="R197" s="169"/>
      <c r="S197" s="169"/>
      <c r="T197" s="169"/>
      <c r="U197" s="169"/>
      <c r="V197" s="233"/>
      <c r="W197" s="233"/>
      <c r="X197" s="233"/>
      <c r="Y197" s="233"/>
      <c r="Z197" s="165"/>
      <c r="AA197" s="169"/>
      <c r="AB197" s="169"/>
      <c r="AC197" s="169"/>
      <c r="AD197" s="169"/>
      <c r="AE197" s="169"/>
      <c r="AF197" s="233"/>
      <c r="AG197" s="233"/>
      <c r="AH197" s="233"/>
      <c r="AI197" s="233"/>
      <c r="AJ197" s="165">
        <v>1</v>
      </c>
      <c r="AK197" s="169"/>
      <c r="AL197" s="165">
        <v>0</v>
      </c>
      <c r="AM197" s="169"/>
      <c r="AN197" s="165">
        <v>1</v>
      </c>
      <c r="AO197" s="169"/>
    </row>
    <row r="198" spans="1:41" s="197" customFormat="1" ht="25.5" customHeight="1">
      <c r="A198" s="295" t="s">
        <v>502</v>
      </c>
      <c r="B198" s="233"/>
      <c r="C198" s="233"/>
      <c r="D198" s="233"/>
      <c r="E198" s="233"/>
      <c r="F198" s="165"/>
      <c r="G198" s="167"/>
      <c r="H198" s="165"/>
      <c r="I198" s="167"/>
      <c r="J198" s="165"/>
      <c r="K198" s="167"/>
      <c r="L198" s="233"/>
      <c r="M198" s="233"/>
      <c r="N198" s="233"/>
      <c r="O198" s="233"/>
      <c r="P198" s="165"/>
      <c r="Q198" s="169"/>
      <c r="R198" s="169"/>
      <c r="S198" s="169"/>
      <c r="T198" s="169"/>
      <c r="U198" s="169"/>
      <c r="V198" s="233"/>
      <c r="W198" s="233"/>
      <c r="X198" s="233"/>
      <c r="Y198" s="233"/>
      <c r="Z198" s="165"/>
      <c r="AA198" s="169"/>
      <c r="AB198" s="169"/>
      <c r="AC198" s="169"/>
      <c r="AD198" s="169"/>
      <c r="AE198" s="169"/>
      <c r="AF198" s="233"/>
      <c r="AG198" s="233"/>
      <c r="AH198" s="233"/>
      <c r="AI198" s="233"/>
      <c r="AJ198" s="50">
        <f>SUM(AJ199:AJ203)</f>
        <v>5</v>
      </c>
      <c r="AK198" s="246"/>
      <c r="AL198" s="50">
        <f>SUM(AL199:AL203)</f>
        <v>2</v>
      </c>
      <c r="AM198" s="246"/>
      <c r="AN198" s="50">
        <f>SUM(AN199:AN203)</f>
        <v>5</v>
      </c>
      <c r="AO198" s="246"/>
    </row>
    <row r="199" spans="1:41" s="197" customFormat="1" ht="24">
      <c r="A199" s="241" t="s">
        <v>503</v>
      </c>
      <c r="B199" s="233"/>
      <c r="C199" s="233"/>
      <c r="D199" s="233"/>
      <c r="E199" s="233"/>
      <c r="F199" s="165"/>
      <c r="G199" s="167"/>
      <c r="H199" s="165"/>
      <c r="I199" s="167"/>
      <c r="J199" s="165"/>
      <c r="K199" s="167"/>
      <c r="L199" s="233"/>
      <c r="M199" s="233"/>
      <c r="N199" s="233"/>
      <c r="O199" s="233"/>
      <c r="P199" s="165"/>
      <c r="Q199" s="169"/>
      <c r="R199" s="169"/>
      <c r="S199" s="169"/>
      <c r="T199" s="169"/>
      <c r="U199" s="169"/>
      <c r="V199" s="233"/>
      <c r="W199" s="233"/>
      <c r="X199" s="233"/>
      <c r="Y199" s="233"/>
      <c r="Z199" s="165"/>
      <c r="AA199" s="169"/>
      <c r="AB199" s="169"/>
      <c r="AC199" s="169"/>
      <c r="AD199" s="169"/>
      <c r="AE199" s="169"/>
      <c r="AF199" s="233"/>
      <c r="AG199" s="233"/>
      <c r="AH199" s="233"/>
      <c r="AI199" s="233"/>
      <c r="AJ199" s="165">
        <v>1</v>
      </c>
      <c r="AK199" s="169"/>
      <c r="AL199" s="165">
        <v>1</v>
      </c>
      <c r="AM199" s="169"/>
      <c r="AN199" s="165">
        <v>1</v>
      </c>
      <c r="AO199" s="169"/>
    </row>
    <row r="200" spans="1:41" s="197" customFormat="1" ht="24">
      <c r="A200" s="241" t="s">
        <v>395</v>
      </c>
      <c r="B200" s="233"/>
      <c r="C200" s="233"/>
      <c r="D200" s="233"/>
      <c r="E200" s="233"/>
      <c r="F200" s="165"/>
      <c r="G200" s="167"/>
      <c r="H200" s="165"/>
      <c r="I200" s="167"/>
      <c r="J200" s="165"/>
      <c r="K200" s="167"/>
      <c r="L200" s="233"/>
      <c r="M200" s="233"/>
      <c r="N200" s="233"/>
      <c r="O200" s="233"/>
      <c r="P200" s="165"/>
      <c r="Q200" s="169"/>
      <c r="R200" s="169"/>
      <c r="S200" s="169"/>
      <c r="T200" s="169"/>
      <c r="U200" s="169"/>
      <c r="V200" s="233"/>
      <c r="W200" s="233"/>
      <c r="X200" s="233"/>
      <c r="Y200" s="233"/>
      <c r="Z200" s="165"/>
      <c r="AA200" s="169"/>
      <c r="AB200" s="169"/>
      <c r="AC200" s="169"/>
      <c r="AD200" s="169"/>
      <c r="AE200" s="169"/>
      <c r="AF200" s="233"/>
      <c r="AG200" s="233"/>
      <c r="AH200" s="233"/>
      <c r="AI200" s="233"/>
      <c r="AJ200" s="165">
        <v>1</v>
      </c>
      <c r="AK200" s="169"/>
      <c r="AL200" s="165">
        <v>1</v>
      </c>
      <c r="AM200" s="169"/>
      <c r="AN200" s="165">
        <v>1</v>
      </c>
      <c r="AO200" s="169"/>
    </row>
    <row r="201" spans="1:41" s="197" customFormat="1" ht="48">
      <c r="A201" s="241" t="s">
        <v>504</v>
      </c>
      <c r="B201" s="233"/>
      <c r="C201" s="233"/>
      <c r="D201" s="233"/>
      <c r="E201" s="233"/>
      <c r="F201" s="165"/>
      <c r="G201" s="167"/>
      <c r="H201" s="165"/>
      <c r="I201" s="167"/>
      <c r="J201" s="165"/>
      <c r="K201" s="167"/>
      <c r="L201" s="233"/>
      <c r="M201" s="233"/>
      <c r="N201" s="233"/>
      <c r="O201" s="233"/>
      <c r="P201" s="165"/>
      <c r="Q201" s="169"/>
      <c r="R201" s="169"/>
      <c r="S201" s="169"/>
      <c r="T201" s="169"/>
      <c r="U201" s="169"/>
      <c r="V201" s="233"/>
      <c r="W201" s="233"/>
      <c r="X201" s="233"/>
      <c r="Y201" s="233"/>
      <c r="Z201" s="165"/>
      <c r="AA201" s="169"/>
      <c r="AB201" s="169"/>
      <c r="AC201" s="169"/>
      <c r="AD201" s="169"/>
      <c r="AE201" s="169"/>
      <c r="AF201" s="233"/>
      <c r="AG201" s="233"/>
      <c r="AH201" s="233"/>
      <c r="AI201" s="233"/>
      <c r="AJ201" s="165">
        <v>1</v>
      </c>
      <c r="AK201" s="169"/>
      <c r="AL201" s="165">
        <v>0</v>
      </c>
      <c r="AM201" s="169"/>
      <c r="AN201" s="165">
        <v>1</v>
      </c>
      <c r="AO201" s="169"/>
    </row>
    <row r="202" spans="1:41" s="197" customFormat="1" ht="48">
      <c r="A202" s="241" t="s">
        <v>465</v>
      </c>
      <c r="B202" s="233"/>
      <c r="C202" s="233"/>
      <c r="D202" s="233"/>
      <c r="E202" s="233"/>
      <c r="F202" s="165"/>
      <c r="G202" s="167"/>
      <c r="H202" s="165"/>
      <c r="I202" s="167"/>
      <c r="J202" s="165"/>
      <c r="K202" s="167"/>
      <c r="L202" s="233"/>
      <c r="M202" s="233"/>
      <c r="N202" s="233"/>
      <c r="O202" s="233"/>
      <c r="P202" s="165"/>
      <c r="Q202" s="169"/>
      <c r="R202" s="169"/>
      <c r="S202" s="169"/>
      <c r="T202" s="169"/>
      <c r="U202" s="169"/>
      <c r="V202" s="233"/>
      <c r="W202" s="233"/>
      <c r="X202" s="233"/>
      <c r="Y202" s="233"/>
      <c r="Z202" s="165"/>
      <c r="AA202" s="169"/>
      <c r="AB202" s="169"/>
      <c r="AC202" s="169"/>
      <c r="AD202" s="169"/>
      <c r="AE202" s="169"/>
      <c r="AF202" s="233"/>
      <c r="AG202" s="233"/>
      <c r="AH202" s="233"/>
      <c r="AI202" s="233"/>
      <c r="AJ202" s="165">
        <v>1</v>
      </c>
      <c r="AK202" s="169"/>
      <c r="AL202" s="165">
        <v>0</v>
      </c>
      <c r="AM202" s="169"/>
      <c r="AN202" s="165">
        <v>1</v>
      </c>
      <c r="AO202" s="169"/>
    </row>
    <row r="203" spans="1:41" s="197" customFormat="1" ht="24">
      <c r="A203" s="241" t="s">
        <v>450</v>
      </c>
      <c r="B203" s="233"/>
      <c r="C203" s="233"/>
      <c r="D203" s="233"/>
      <c r="E203" s="233"/>
      <c r="F203" s="165"/>
      <c r="G203" s="167"/>
      <c r="H203" s="165"/>
      <c r="I203" s="167"/>
      <c r="J203" s="165"/>
      <c r="K203" s="167"/>
      <c r="L203" s="233"/>
      <c r="M203" s="233"/>
      <c r="N203" s="233"/>
      <c r="O203" s="233"/>
      <c r="P203" s="165"/>
      <c r="Q203" s="169"/>
      <c r="R203" s="169"/>
      <c r="S203" s="169"/>
      <c r="T203" s="169"/>
      <c r="U203" s="169"/>
      <c r="V203" s="233"/>
      <c r="W203" s="233"/>
      <c r="X203" s="233"/>
      <c r="Y203" s="233"/>
      <c r="Z203" s="165"/>
      <c r="AA203" s="169"/>
      <c r="AB203" s="169"/>
      <c r="AC203" s="169"/>
      <c r="AD203" s="169"/>
      <c r="AE203" s="169"/>
      <c r="AF203" s="233"/>
      <c r="AG203" s="233"/>
      <c r="AH203" s="233"/>
      <c r="AI203" s="233"/>
      <c r="AJ203" s="165">
        <v>1</v>
      </c>
      <c r="AK203" s="169"/>
      <c r="AL203" s="165">
        <v>0</v>
      </c>
      <c r="AM203" s="169"/>
      <c r="AN203" s="165">
        <v>1</v>
      </c>
      <c r="AO203" s="169"/>
    </row>
    <row r="204" spans="1:41" s="197" customFormat="1" ht="25.5" customHeight="1">
      <c r="A204" s="295" t="s">
        <v>505</v>
      </c>
      <c r="B204" s="233"/>
      <c r="C204" s="233"/>
      <c r="D204" s="233"/>
      <c r="E204" s="233"/>
      <c r="F204" s="165"/>
      <c r="G204" s="167"/>
      <c r="H204" s="165"/>
      <c r="I204" s="167"/>
      <c r="J204" s="165"/>
      <c r="K204" s="167"/>
      <c r="L204" s="233"/>
      <c r="M204" s="233"/>
      <c r="N204" s="233"/>
      <c r="O204" s="233"/>
      <c r="P204" s="165"/>
      <c r="Q204" s="169"/>
      <c r="R204" s="169"/>
      <c r="S204" s="169"/>
      <c r="T204" s="169"/>
      <c r="U204" s="169"/>
      <c r="V204" s="233"/>
      <c r="W204" s="233"/>
      <c r="X204" s="233"/>
      <c r="Y204" s="233"/>
      <c r="Z204" s="165"/>
      <c r="AA204" s="169"/>
      <c r="AB204" s="169"/>
      <c r="AC204" s="169"/>
      <c r="AD204" s="169"/>
      <c r="AE204" s="169"/>
      <c r="AF204" s="233"/>
      <c r="AG204" s="233"/>
      <c r="AH204" s="233"/>
      <c r="AI204" s="233"/>
      <c r="AJ204" s="50">
        <f>SUM(AJ205:AJ209)</f>
        <v>5</v>
      </c>
      <c r="AK204" s="246"/>
      <c r="AL204" s="50">
        <f>SUM(AL205:AL209)</f>
        <v>1</v>
      </c>
      <c r="AM204" s="246"/>
      <c r="AN204" s="50">
        <f>SUM(AN205:AN209)</f>
        <v>5</v>
      </c>
      <c r="AO204" s="246"/>
    </row>
    <row r="205" spans="1:41" s="197" customFormat="1" ht="25.5" customHeight="1">
      <c r="A205" s="241" t="s">
        <v>506</v>
      </c>
      <c r="B205" s="233"/>
      <c r="C205" s="233"/>
      <c r="D205" s="233"/>
      <c r="E205" s="233"/>
      <c r="F205" s="165"/>
      <c r="G205" s="167"/>
      <c r="H205" s="165"/>
      <c r="I205" s="167"/>
      <c r="J205" s="165"/>
      <c r="K205" s="167"/>
      <c r="L205" s="233"/>
      <c r="M205" s="233"/>
      <c r="N205" s="233"/>
      <c r="O205" s="233"/>
      <c r="P205" s="165"/>
      <c r="Q205" s="169"/>
      <c r="R205" s="169"/>
      <c r="S205" s="169"/>
      <c r="T205" s="169"/>
      <c r="U205" s="169"/>
      <c r="V205" s="233"/>
      <c r="W205" s="233"/>
      <c r="X205" s="233"/>
      <c r="Y205" s="233"/>
      <c r="Z205" s="165"/>
      <c r="AA205" s="169"/>
      <c r="AB205" s="169"/>
      <c r="AC205" s="169"/>
      <c r="AD205" s="169"/>
      <c r="AE205" s="169"/>
      <c r="AF205" s="233"/>
      <c r="AG205" s="233"/>
      <c r="AH205" s="233"/>
      <c r="AI205" s="233"/>
      <c r="AJ205" s="165">
        <v>1</v>
      </c>
      <c r="AK205" s="169"/>
      <c r="AL205" s="165">
        <v>1</v>
      </c>
      <c r="AM205" s="169"/>
      <c r="AN205" s="165">
        <v>1</v>
      </c>
      <c r="AO205" s="169"/>
    </row>
    <row r="206" spans="1:41" s="197" customFormat="1" ht="25.5" customHeight="1">
      <c r="A206" s="241" t="s">
        <v>395</v>
      </c>
      <c r="B206" s="233"/>
      <c r="C206" s="233"/>
      <c r="D206" s="233"/>
      <c r="E206" s="233"/>
      <c r="F206" s="165"/>
      <c r="G206" s="167"/>
      <c r="H206" s="165"/>
      <c r="I206" s="167"/>
      <c r="J206" s="165"/>
      <c r="K206" s="167"/>
      <c r="L206" s="233"/>
      <c r="M206" s="233"/>
      <c r="N206" s="233"/>
      <c r="O206" s="233"/>
      <c r="P206" s="165"/>
      <c r="Q206" s="169"/>
      <c r="R206" s="169"/>
      <c r="S206" s="169"/>
      <c r="T206" s="169"/>
      <c r="U206" s="169"/>
      <c r="V206" s="233"/>
      <c r="W206" s="233"/>
      <c r="X206" s="233"/>
      <c r="Y206" s="233"/>
      <c r="Z206" s="165"/>
      <c r="AA206" s="169"/>
      <c r="AB206" s="169"/>
      <c r="AC206" s="169"/>
      <c r="AD206" s="169"/>
      <c r="AE206" s="169"/>
      <c r="AF206" s="233"/>
      <c r="AG206" s="233"/>
      <c r="AH206" s="233"/>
      <c r="AI206" s="233"/>
      <c r="AJ206" s="165">
        <v>1</v>
      </c>
      <c r="AK206" s="169"/>
      <c r="AL206" s="165">
        <v>0</v>
      </c>
      <c r="AM206" s="169"/>
      <c r="AN206" s="165">
        <v>1</v>
      </c>
      <c r="AO206" s="169"/>
    </row>
    <row r="207" spans="1:41" s="197" customFormat="1" ht="25.5" customHeight="1">
      <c r="A207" s="241" t="s">
        <v>453</v>
      </c>
      <c r="B207" s="233"/>
      <c r="C207" s="233"/>
      <c r="D207" s="233"/>
      <c r="E207" s="233"/>
      <c r="F207" s="165"/>
      <c r="G207" s="167"/>
      <c r="H207" s="165"/>
      <c r="I207" s="167"/>
      <c r="J207" s="165"/>
      <c r="K207" s="167"/>
      <c r="L207" s="233"/>
      <c r="M207" s="233"/>
      <c r="N207" s="233"/>
      <c r="O207" s="233"/>
      <c r="P207" s="165"/>
      <c r="Q207" s="169"/>
      <c r="R207" s="169"/>
      <c r="S207" s="169"/>
      <c r="T207" s="169"/>
      <c r="U207" s="169"/>
      <c r="V207" s="233"/>
      <c r="W207" s="233"/>
      <c r="X207" s="233"/>
      <c r="Y207" s="233"/>
      <c r="Z207" s="165"/>
      <c r="AA207" s="169"/>
      <c r="AB207" s="169"/>
      <c r="AC207" s="169"/>
      <c r="AD207" s="169"/>
      <c r="AE207" s="169"/>
      <c r="AF207" s="233"/>
      <c r="AG207" s="233"/>
      <c r="AH207" s="233"/>
      <c r="AI207" s="233"/>
      <c r="AJ207" s="165">
        <v>1</v>
      </c>
      <c r="AK207" s="169"/>
      <c r="AL207" s="165">
        <v>0</v>
      </c>
      <c r="AM207" s="169"/>
      <c r="AN207" s="165">
        <v>1</v>
      </c>
      <c r="AO207" s="169"/>
    </row>
    <row r="208" spans="1:41" s="197" customFormat="1" ht="48">
      <c r="A208" s="241" t="s">
        <v>465</v>
      </c>
      <c r="B208" s="233"/>
      <c r="C208" s="233"/>
      <c r="D208" s="233"/>
      <c r="E208" s="233"/>
      <c r="F208" s="165"/>
      <c r="G208" s="167"/>
      <c r="H208" s="165"/>
      <c r="I208" s="167"/>
      <c r="J208" s="165"/>
      <c r="K208" s="167"/>
      <c r="L208" s="233"/>
      <c r="M208" s="233"/>
      <c r="N208" s="233"/>
      <c r="O208" s="233"/>
      <c r="P208" s="165"/>
      <c r="Q208" s="169"/>
      <c r="R208" s="169"/>
      <c r="S208" s="169"/>
      <c r="T208" s="169"/>
      <c r="U208" s="169"/>
      <c r="V208" s="233"/>
      <c r="W208" s="233"/>
      <c r="X208" s="233"/>
      <c r="Y208" s="233"/>
      <c r="Z208" s="165"/>
      <c r="AA208" s="169"/>
      <c r="AB208" s="169"/>
      <c r="AC208" s="169"/>
      <c r="AD208" s="169"/>
      <c r="AE208" s="169"/>
      <c r="AF208" s="233"/>
      <c r="AG208" s="233"/>
      <c r="AH208" s="233"/>
      <c r="AI208" s="233"/>
      <c r="AJ208" s="165">
        <v>1</v>
      </c>
      <c r="AK208" s="169"/>
      <c r="AL208" s="165">
        <v>0</v>
      </c>
      <c r="AM208" s="169"/>
      <c r="AN208" s="165">
        <v>1</v>
      </c>
      <c r="AO208" s="169"/>
    </row>
    <row r="209" spans="1:41" s="197" customFormat="1" ht="25.5" customHeight="1">
      <c r="A209" s="241" t="s">
        <v>450</v>
      </c>
      <c r="B209" s="233"/>
      <c r="C209" s="233"/>
      <c r="D209" s="233"/>
      <c r="E209" s="233"/>
      <c r="F209" s="165"/>
      <c r="G209" s="167"/>
      <c r="H209" s="165"/>
      <c r="I209" s="167"/>
      <c r="J209" s="165"/>
      <c r="K209" s="167"/>
      <c r="L209" s="233"/>
      <c r="M209" s="233"/>
      <c r="N209" s="233"/>
      <c r="O209" s="233"/>
      <c r="P209" s="165"/>
      <c r="Q209" s="169"/>
      <c r="R209" s="169"/>
      <c r="S209" s="169"/>
      <c r="T209" s="169"/>
      <c r="U209" s="169"/>
      <c r="V209" s="233"/>
      <c r="W209" s="233"/>
      <c r="X209" s="233"/>
      <c r="Y209" s="233"/>
      <c r="Z209" s="165"/>
      <c r="AA209" s="169"/>
      <c r="AB209" s="169"/>
      <c r="AC209" s="169"/>
      <c r="AD209" s="169"/>
      <c r="AE209" s="169"/>
      <c r="AF209" s="233"/>
      <c r="AG209" s="233"/>
      <c r="AH209" s="233"/>
      <c r="AI209" s="233"/>
      <c r="AJ209" s="165">
        <v>1</v>
      </c>
      <c r="AK209" s="169"/>
      <c r="AL209" s="165">
        <v>0</v>
      </c>
      <c r="AM209" s="169"/>
      <c r="AN209" s="165">
        <v>1</v>
      </c>
      <c r="AO209" s="169"/>
    </row>
    <row r="210" spans="1:41" s="197" customFormat="1" ht="48">
      <c r="A210" s="295" t="s">
        <v>507</v>
      </c>
      <c r="B210" s="233"/>
      <c r="C210" s="233"/>
      <c r="D210" s="233"/>
      <c r="E210" s="233"/>
      <c r="F210" s="165"/>
      <c r="G210" s="167"/>
      <c r="H210" s="165"/>
      <c r="I210" s="167"/>
      <c r="J210" s="165"/>
      <c r="K210" s="167"/>
      <c r="L210" s="233"/>
      <c r="M210" s="233"/>
      <c r="N210" s="233"/>
      <c r="O210" s="233"/>
      <c r="P210" s="165"/>
      <c r="Q210" s="169"/>
      <c r="R210" s="169"/>
      <c r="S210" s="169"/>
      <c r="T210" s="169"/>
      <c r="U210" s="169"/>
      <c r="V210" s="233"/>
      <c r="W210" s="233"/>
      <c r="X210" s="233"/>
      <c r="Y210" s="233"/>
      <c r="Z210" s="165"/>
      <c r="AA210" s="169"/>
      <c r="AB210" s="169"/>
      <c r="AC210" s="169"/>
      <c r="AD210" s="169"/>
      <c r="AE210" s="169"/>
      <c r="AF210" s="233"/>
      <c r="AG210" s="233"/>
      <c r="AH210" s="233"/>
      <c r="AI210" s="233"/>
      <c r="AJ210" s="50">
        <f>SUM(AJ211:AJ215)</f>
        <v>5</v>
      </c>
      <c r="AK210" s="246"/>
      <c r="AL210" s="50">
        <f>SUM(AL211:AL215)</f>
        <v>1</v>
      </c>
      <c r="AM210" s="246"/>
      <c r="AN210" s="50">
        <f>SUM(AN211:AN215)</f>
        <v>5</v>
      </c>
      <c r="AO210" s="246"/>
    </row>
    <row r="211" spans="1:41" s="197" customFormat="1" ht="25.5" customHeight="1">
      <c r="A211" s="241" t="s">
        <v>508</v>
      </c>
      <c r="B211" s="233"/>
      <c r="C211" s="233"/>
      <c r="D211" s="233"/>
      <c r="E211" s="233"/>
      <c r="F211" s="165"/>
      <c r="G211" s="167"/>
      <c r="H211" s="165"/>
      <c r="I211" s="167"/>
      <c r="J211" s="165"/>
      <c r="K211" s="167"/>
      <c r="L211" s="233"/>
      <c r="M211" s="233"/>
      <c r="N211" s="233"/>
      <c r="O211" s="233"/>
      <c r="P211" s="165"/>
      <c r="Q211" s="169"/>
      <c r="R211" s="169"/>
      <c r="S211" s="169"/>
      <c r="T211" s="169"/>
      <c r="U211" s="169"/>
      <c r="V211" s="233"/>
      <c r="W211" s="233"/>
      <c r="X211" s="233"/>
      <c r="Y211" s="233"/>
      <c r="Z211" s="165"/>
      <c r="AA211" s="169"/>
      <c r="AB211" s="169"/>
      <c r="AC211" s="169"/>
      <c r="AD211" s="169"/>
      <c r="AE211" s="169"/>
      <c r="AF211" s="233"/>
      <c r="AG211" s="233"/>
      <c r="AH211" s="233"/>
      <c r="AI211" s="233"/>
      <c r="AJ211" s="165">
        <v>1</v>
      </c>
      <c r="AK211" s="169"/>
      <c r="AL211" s="165">
        <v>1</v>
      </c>
      <c r="AM211" s="169"/>
      <c r="AN211" s="165">
        <v>1</v>
      </c>
      <c r="AO211" s="169"/>
    </row>
    <row r="212" spans="1:41" s="197" customFormat="1" ht="25.5" customHeight="1">
      <c r="A212" s="241" t="s">
        <v>395</v>
      </c>
      <c r="B212" s="233"/>
      <c r="C212" s="233"/>
      <c r="D212" s="233"/>
      <c r="E212" s="233"/>
      <c r="F212" s="165"/>
      <c r="G212" s="167"/>
      <c r="H212" s="165"/>
      <c r="I212" s="167"/>
      <c r="J212" s="165"/>
      <c r="K212" s="167"/>
      <c r="L212" s="233"/>
      <c r="M212" s="233"/>
      <c r="N212" s="233"/>
      <c r="O212" s="233"/>
      <c r="P212" s="165"/>
      <c r="Q212" s="169"/>
      <c r="R212" s="169"/>
      <c r="S212" s="169"/>
      <c r="T212" s="169"/>
      <c r="U212" s="169"/>
      <c r="V212" s="233"/>
      <c r="W212" s="233"/>
      <c r="X212" s="233"/>
      <c r="Y212" s="233"/>
      <c r="Z212" s="165"/>
      <c r="AA212" s="169"/>
      <c r="AB212" s="169"/>
      <c r="AC212" s="169"/>
      <c r="AD212" s="169"/>
      <c r="AE212" s="169"/>
      <c r="AF212" s="233"/>
      <c r="AG212" s="233"/>
      <c r="AH212" s="233"/>
      <c r="AI212" s="233"/>
      <c r="AJ212" s="165">
        <v>1</v>
      </c>
      <c r="AK212" s="169"/>
      <c r="AL212" s="165">
        <v>0</v>
      </c>
      <c r="AM212" s="169"/>
      <c r="AN212" s="165">
        <v>1</v>
      </c>
      <c r="AO212" s="169"/>
    </row>
    <row r="213" spans="1:41" s="197" customFormat="1" ht="48">
      <c r="A213" s="241" t="s">
        <v>509</v>
      </c>
      <c r="B213" s="233"/>
      <c r="C213" s="233"/>
      <c r="D213" s="233"/>
      <c r="E213" s="233"/>
      <c r="F213" s="165"/>
      <c r="G213" s="167"/>
      <c r="H213" s="165"/>
      <c r="I213" s="167"/>
      <c r="J213" s="165"/>
      <c r="K213" s="167"/>
      <c r="L213" s="233"/>
      <c r="M213" s="233"/>
      <c r="N213" s="233"/>
      <c r="O213" s="233"/>
      <c r="P213" s="165"/>
      <c r="Q213" s="169"/>
      <c r="R213" s="169"/>
      <c r="S213" s="169"/>
      <c r="T213" s="169"/>
      <c r="U213" s="169"/>
      <c r="V213" s="233"/>
      <c r="W213" s="233"/>
      <c r="X213" s="233"/>
      <c r="Y213" s="233"/>
      <c r="Z213" s="165"/>
      <c r="AA213" s="169"/>
      <c r="AB213" s="169"/>
      <c r="AC213" s="169"/>
      <c r="AD213" s="169"/>
      <c r="AE213" s="169"/>
      <c r="AF213" s="233"/>
      <c r="AG213" s="233"/>
      <c r="AH213" s="233"/>
      <c r="AI213" s="233"/>
      <c r="AJ213" s="165">
        <v>1</v>
      </c>
      <c r="AK213" s="169"/>
      <c r="AL213" s="165">
        <v>0</v>
      </c>
      <c r="AM213" s="169"/>
      <c r="AN213" s="165">
        <v>1</v>
      </c>
      <c r="AO213" s="169"/>
    </row>
    <row r="214" spans="1:41" s="197" customFormat="1" ht="25.5" customHeight="1">
      <c r="A214" s="241" t="s">
        <v>465</v>
      </c>
      <c r="B214" s="233"/>
      <c r="C214" s="233"/>
      <c r="D214" s="233"/>
      <c r="E214" s="233"/>
      <c r="F214" s="165"/>
      <c r="G214" s="167"/>
      <c r="H214" s="165"/>
      <c r="I214" s="167"/>
      <c r="J214" s="165"/>
      <c r="K214" s="167"/>
      <c r="L214" s="233"/>
      <c r="M214" s="233"/>
      <c r="N214" s="233"/>
      <c r="O214" s="233"/>
      <c r="P214" s="165"/>
      <c r="Q214" s="169"/>
      <c r="R214" s="169"/>
      <c r="S214" s="169"/>
      <c r="T214" s="169"/>
      <c r="U214" s="169"/>
      <c r="V214" s="233"/>
      <c r="W214" s="233"/>
      <c r="X214" s="233"/>
      <c r="Y214" s="233"/>
      <c r="Z214" s="165"/>
      <c r="AA214" s="169"/>
      <c r="AB214" s="169"/>
      <c r="AC214" s="169"/>
      <c r="AD214" s="169"/>
      <c r="AE214" s="169"/>
      <c r="AF214" s="233"/>
      <c r="AG214" s="233"/>
      <c r="AH214" s="233"/>
      <c r="AI214" s="233"/>
      <c r="AJ214" s="165">
        <v>1</v>
      </c>
      <c r="AK214" s="169"/>
      <c r="AL214" s="165">
        <v>0</v>
      </c>
      <c r="AM214" s="169"/>
      <c r="AN214" s="165">
        <v>1</v>
      </c>
      <c r="AO214" s="169"/>
    </row>
    <row r="215" spans="1:41" s="197" customFormat="1" ht="25.5" customHeight="1">
      <c r="A215" s="241" t="s">
        <v>450</v>
      </c>
      <c r="B215" s="233"/>
      <c r="C215" s="233"/>
      <c r="D215" s="233"/>
      <c r="E215" s="233"/>
      <c r="F215" s="165"/>
      <c r="G215" s="167"/>
      <c r="H215" s="165"/>
      <c r="I215" s="167"/>
      <c r="J215" s="165"/>
      <c r="K215" s="167"/>
      <c r="L215" s="233"/>
      <c r="M215" s="233"/>
      <c r="N215" s="233"/>
      <c r="O215" s="233"/>
      <c r="P215" s="165"/>
      <c r="Q215" s="169"/>
      <c r="R215" s="169"/>
      <c r="S215" s="169"/>
      <c r="T215" s="169"/>
      <c r="U215" s="169"/>
      <c r="V215" s="233"/>
      <c r="W215" s="233"/>
      <c r="X215" s="233"/>
      <c r="Y215" s="233"/>
      <c r="Z215" s="165"/>
      <c r="AA215" s="169"/>
      <c r="AB215" s="169"/>
      <c r="AC215" s="169"/>
      <c r="AD215" s="169"/>
      <c r="AE215" s="169"/>
      <c r="AF215" s="233"/>
      <c r="AG215" s="233"/>
      <c r="AH215" s="233"/>
      <c r="AI215" s="233"/>
      <c r="AJ215" s="165">
        <v>1</v>
      </c>
      <c r="AK215" s="169"/>
      <c r="AL215" s="165">
        <v>0</v>
      </c>
      <c r="AM215" s="169"/>
      <c r="AN215" s="165">
        <v>1</v>
      </c>
      <c r="AO215" s="169"/>
    </row>
    <row r="216" spans="1:41" s="272" customFormat="1" ht="27.75">
      <c r="A216" s="247" t="s">
        <v>249</v>
      </c>
      <c r="B216" s="271">
        <f>+(B7+B24+B32+B38+B45+B52)/6</f>
        <v>4.166666666666667</v>
      </c>
      <c r="C216" s="271">
        <f>+(C7+C16+C24+C32+C38+C45+C52)/7</f>
        <v>4</v>
      </c>
      <c r="D216" s="271">
        <f>+(D7+D16+D24+D32+D38+D45+D52)/7</f>
        <v>4</v>
      </c>
      <c r="E216" s="275">
        <f>+(E7+E16+E24+E32+E38+E45+E52)/7</f>
        <v>4.1428571428571432</v>
      </c>
      <c r="F216" s="276"/>
      <c r="G216" s="277">
        <f>SUM(G7+G16+G24+G32+G38+G45+G52+G58)/8</f>
        <v>4.875</v>
      </c>
      <c r="H216" s="277"/>
      <c r="I216" s="277">
        <f>SUM(I7+I16+I24+I32+I38+I45+I52+I58)/8</f>
        <v>2.5</v>
      </c>
      <c r="J216" s="277"/>
      <c r="K216" s="277">
        <f>SUM(K7+K16+K24+K32+K38+K45+K52+K58)/8</f>
        <v>5</v>
      </c>
      <c r="L216" s="275">
        <f>+(L7+L16+L24+L32+L38+L45+L52)/7</f>
        <v>4.2857142857142856</v>
      </c>
      <c r="M216" s="275">
        <f>+(M7+M16+M24+M32+M38+M45+M52)/7</f>
        <v>4.5714285714285712</v>
      </c>
      <c r="N216" s="275">
        <f>+(N7+N16+N24+N32+N38+N45+N52)/7</f>
        <v>0</v>
      </c>
      <c r="O216" s="275">
        <f>+(O7+O16+O24+O32+O38+O45+O52)/7</f>
        <v>4.1428571428571432</v>
      </c>
      <c r="P216" s="276"/>
      <c r="Q216" s="277">
        <f>SUM(Q7+Q16+Q24+Q32+Q38+Q45+Q52+Q58)/8</f>
        <v>4.25</v>
      </c>
      <c r="R216" s="277"/>
      <c r="S216" s="277">
        <f>SUM(S7+S16+S24+S32+S38+S45+S52+S58)/8</f>
        <v>2.875</v>
      </c>
      <c r="T216" s="277"/>
      <c r="U216" s="277">
        <f>SUM(U7+U16+U24+U32+U38+U45+U52+U58)/8</f>
        <v>5</v>
      </c>
      <c r="V216" s="276">
        <v>4.33</v>
      </c>
      <c r="W216" s="276">
        <v>4.43</v>
      </c>
      <c r="X216" s="276"/>
      <c r="Y216" s="275">
        <f>+(Y7+Y16+Y24+Y32+Y38+Y45+Y52)/7</f>
        <v>4.1428571428571432</v>
      </c>
      <c r="Z216" s="276"/>
      <c r="AA216" s="277">
        <f>SUM(AA7+AA16+AA24+AA32+AA38+AA45+AA52+AA58)/8</f>
        <v>4.625</v>
      </c>
      <c r="AB216" s="277"/>
      <c r="AC216" s="277">
        <f>SUM(AC7+AC16+AC24+AC32+AC38+AC45+AC52+AC58)/8</f>
        <v>2.625</v>
      </c>
      <c r="AD216" s="277"/>
      <c r="AE216" s="277">
        <f>SUM(AE7+AE16+AE24+AE32+AE38+AE45+AE52+AE58)/8</f>
        <v>4.625</v>
      </c>
      <c r="AF216" s="276" t="s">
        <v>394</v>
      </c>
      <c r="AG216" s="276" t="s">
        <v>394</v>
      </c>
      <c r="AH216" s="276" t="s">
        <v>394</v>
      </c>
      <c r="AI216" s="275">
        <f>+(AI7+AI16+AI24+AI32+AI38+AI45+AI52)/7</f>
        <v>1.5714285714285714</v>
      </c>
      <c r="AJ216" s="276"/>
      <c r="AK216" s="277">
        <f>SUM(AK7+AK16+AK24+AK32+AK38+AK45+AK52+AK58)/8</f>
        <v>4.125</v>
      </c>
      <c r="AL216" s="277"/>
      <c r="AM216" s="277">
        <f>SUM(AM7+AM16+AM24+AM32+AM38+AM45+AM52+AM58)/8</f>
        <v>2.125</v>
      </c>
      <c r="AN216" s="277"/>
      <c r="AO216" s="277">
        <f>SUM(AO7+AO16+AO24+AO32+AO38+AO45+AO52+AO58)/8</f>
        <v>4.125</v>
      </c>
    </row>
    <row r="217" spans="1:41" s="272" customFormat="1" ht="27.75">
      <c r="A217" s="248" t="s">
        <v>422</v>
      </c>
      <c r="B217" s="273"/>
      <c r="C217" s="273"/>
      <c r="D217" s="273"/>
      <c r="E217" s="278"/>
      <c r="F217" s="278"/>
      <c r="G217" s="279">
        <f>SUM(G66+G73)/2</f>
        <v>5</v>
      </c>
      <c r="H217" s="279"/>
      <c r="I217" s="279">
        <f>SUM(I66+I73)/2</f>
        <v>2</v>
      </c>
      <c r="J217" s="279"/>
      <c r="K217" s="279">
        <f>SUM(K66+K73)/2</f>
        <v>5</v>
      </c>
      <c r="L217" s="278"/>
      <c r="M217" s="278"/>
      <c r="N217" s="278"/>
      <c r="O217" s="278"/>
      <c r="P217" s="278"/>
      <c r="Q217" s="279">
        <f>SUM(Q79+Q111)/2</f>
        <v>5</v>
      </c>
      <c r="R217" s="279"/>
      <c r="S217" s="279">
        <f>SUM(S79+S111)/2</f>
        <v>0</v>
      </c>
      <c r="T217" s="279"/>
      <c r="U217" s="279">
        <f>SUM(U79+U111)/2</f>
        <v>5</v>
      </c>
      <c r="V217" s="278"/>
      <c r="W217" s="278"/>
      <c r="X217" s="278"/>
      <c r="Y217" s="278"/>
      <c r="Z217" s="278"/>
      <c r="AA217" s="279">
        <f>SUM(AA142+AA148)/2</f>
        <v>5</v>
      </c>
      <c r="AB217" s="279"/>
      <c r="AC217" s="279">
        <f>SUM(AC142+AC148)/2</f>
        <v>4.5</v>
      </c>
      <c r="AD217" s="279"/>
      <c r="AE217" s="279">
        <f>SUM(AE142+AE148)/2</f>
        <v>5</v>
      </c>
      <c r="AF217" s="278"/>
      <c r="AG217" s="278"/>
      <c r="AH217" s="278"/>
      <c r="AI217" s="278"/>
      <c r="AJ217" s="278"/>
      <c r="AK217" s="279">
        <f>SUM(AK154+AK185)/2</f>
        <v>5</v>
      </c>
      <c r="AL217" s="279"/>
      <c r="AM217" s="279">
        <f>SUM(AM154+AM185)/2</f>
        <v>0</v>
      </c>
      <c r="AN217" s="279"/>
      <c r="AO217" s="279">
        <f>SUM(AO154+AO185)/2</f>
        <v>5</v>
      </c>
    </row>
    <row r="218" spans="1:41" s="272" customFormat="1" ht="27.75">
      <c r="A218" s="249" t="s">
        <v>376</v>
      </c>
      <c r="B218" s="274"/>
      <c r="C218" s="274"/>
      <c r="D218" s="274"/>
      <c r="E218" s="280"/>
      <c r="F218" s="280"/>
      <c r="G218" s="281">
        <f>SUM(G7+G16+G24+G32+G38+G45+G52+G58+G66+G73)/10</f>
        <v>4.9000000000000004</v>
      </c>
      <c r="H218" s="281"/>
      <c r="I218" s="281">
        <f>SUM(I7+I16+I24+I32+I38+I45+I52+I58+I66+I73)/10</f>
        <v>2.4</v>
      </c>
      <c r="J218" s="281"/>
      <c r="K218" s="281">
        <f>SUM(K7+K16+K24+K32+K38+K45+K52+K58+K66+K73)/10</f>
        <v>5</v>
      </c>
      <c r="L218" s="280"/>
      <c r="M218" s="280"/>
      <c r="N218" s="280"/>
      <c r="O218" s="280"/>
      <c r="P218" s="280"/>
      <c r="Q218" s="281">
        <f>SUM(Q7+Q16+Q24+Q32+Q38+Q45+Q52+Q58+Q79+Q111)/10</f>
        <v>4.4000000000000004</v>
      </c>
      <c r="R218" s="281"/>
      <c r="S218" s="281">
        <f>SUM(S7+S16+S24+S32+S38+S45+S52+S58+S79+S111)/10</f>
        <v>2.2999999999999998</v>
      </c>
      <c r="T218" s="281"/>
      <c r="U218" s="281">
        <f>SUM(U7+U16+U24+U32+U38+U45+U52+U58+U79+U111)/10</f>
        <v>5</v>
      </c>
      <c r="V218" s="280"/>
      <c r="W218" s="280"/>
      <c r="X218" s="280"/>
      <c r="Y218" s="280"/>
      <c r="Z218" s="280"/>
      <c r="AA218" s="281">
        <f>SUM(AA7+AA16+AA24+AA32+AA38+AA45+AA52+AA58+AA142+AA148)/10</f>
        <v>4.7</v>
      </c>
      <c r="AB218" s="281"/>
      <c r="AC218" s="281">
        <f>SUM(AC7+AC16+AC24+AC32+AC38+AC45+AC52+AC58+AC142+AC148)/10</f>
        <v>3</v>
      </c>
      <c r="AD218" s="281"/>
      <c r="AE218" s="281">
        <f>SUM(AE7+AE16+AE24+AE32+AE38+AE45+AE52+AE58+AE142+AE148)/10</f>
        <v>4.7</v>
      </c>
      <c r="AF218" s="280"/>
      <c r="AG218" s="280"/>
      <c r="AH218" s="280"/>
      <c r="AI218" s="280"/>
      <c r="AJ218" s="280"/>
      <c r="AK218" s="281">
        <f>SUM(AK7+AK16+AK24+AK32+AK38+AK45+AK52+AK58+AK154+AK185)/10</f>
        <v>4.3</v>
      </c>
      <c r="AL218" s="281"/>
      <c r="AM218" s="281">
        <f>SUM(AM7+AM16+AM24+AM32+AM38+AM45+AM52+AM58+AM154+AM185)/10</f>
        <v>1.7</v>
      </c>
      <c r="AN218" s="281"/>
      <c r="AO218" s="281">
        <f>SUM(AO7+AO16+AO24+AO32+AO38+AO45+AO52+AO58+AO154+AO185)/10</f>
        <v>4.3</v>
      </c>
    </row>
    <row r="220" spans="1:41">
      <c r="A220" s="161"/>
    </row>
    <row r="221" spans="1:41">
      <c r="B221" s="57"/>
      <c r="L221" s="57"/>
      <c r="V221" s="57">
        <v>1</v>
      </c>
      <c r="W221" s="5" t="s">
        <v>368</v>
      </c>
      <c r="AF221" s="57">
        <v>1</v>
      </c>
      <c r="AG221" s="5" t="s">
        <v>368</v>
      </c>
    </row>
    <row r="222" spans="1:41">
      <c r="B222" s="57"/>
      <c r="L222" s="57"/>
      <c r="V222" s="57">
        <v>2</v>
      </c>
      <c r="W222" s="5" t="s">
        <v>369</v>
      </c>
      <c r="AF222" s="57">
        <v>2</v>
      </c>
      <c r="AG222" s="5" t="s">
        <v>369</v>
      </c>
    </row>
  </sheetData>
  <mergeCells count="19">
    <mergeCell ref="AJ4:AK4"/>
    <mergeCell ref="F4:G4"/>
    <mergeCell ref="H4:I4"/>
    <mergeCell ref="P4:Q4"/>
    <mergeCell ref="R4:S4"/>
    <mergeCell ref="AB4:AC4"/>
    <mergeCell ref="A1:AO1"/>
    <mergeCell ref="A2:F2"/>
    <mergeCell ref="B4:E4"/>
    <mergeCell ref="A3:A5"/>
    <mergeCell ref="B3:K3"/>
    <mergeCell ref="L3:U3"/>
    <mergeCell ref="L4:O4"/>
    <mergeCell ref="AF3:AO3"/>
    <mergeCell ref="AF4:AI4"/>
    <mergeCell ref="V3:AE3"/>
    <mergeCell ref="V4:Y4"/>
    <mergeCell ref="AL4:AM4"/>
    <mergeCell ref="Z4:AA4"/>
  </mergeCells>
  <pageMargins left="0.26" right="0.27" top="0.54" bottom="0.56999999999999995" header="0.3" footer="0.3"/>
  <pageSetup scale="70" orientation="portrait" r:id="rId1"/>
  <headerFooter>
    <oddHeader>&amp;Rเอกสารประกอบวาระ 4.1 _2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S168"/>
  <sheetViews>
    <sheetView workbookViewId="0">
      <pane xSplit="5" ySplit="4" topLeftCell="F5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9" defaultRowHeight="24"/>
  <cols>
    <col min="1" max="1" width="40.1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5.25" style="342" hidden="1" customWidth="1"/>
    <col min="6" max="6" width="6.625" style="469" hidden="1" customWidth="1"/>
    <col min="7" max="7" width="6.875" style="464" hidden="1" customWidth="1"/>
    <col min="8" max="8" width="6" style="356" hidden="1" customWidth="1"/>
    <col min="9" max="9" width="7.125" style="356" hidden="1" customWidth="1"/>
    <col min="10" max="11" width="5.25" style="356" hidden="1" customWidth="1"/>
    <col min="12" max="15" width="5.25" style="352" hidden="1" customWidth="1"/>
    <col min="16" max="16" width="6.5" style="445" customWidth="1"/>
    <col min="17" max="17" width="6.375" style="464" customWidth="1"/>
    <col min="18" max="18" width="6.125" style="356" customWidth="1"/>
    <col min="19" max="19" width="6.75" style="356" customWidth="1"/>
    <col min="20" max="21" width="5.25" style="356" hidden="1" customWidth="1"/>
    <col min="22" max="25" width="5.25" style="352" hidden="1" customWidth="1"/>
    <col min="26" max="26" width="6" style="445" hidden="1" customWidth="1"/>
    <col min="27" max="27" width="5.25" style="464" hidden="1" customWidth="1"/>
    <col min="28" max="29" width="6.75" style="356" hidden="1" customWidth="1"/>
    <col min="30" max="31" width="5.25" style="356" hidden="1" customWidth="1"/>
    <col min="32" max="35" width="5.25" style="352" hidden="1" customWidth="1"/>
    <col min="36" max="36" width="6.125" style="445" customWidth="1"/>
    <col min="37" max="37" width="6.125" style="464" customWidth="1"/>
    <col min="38" max="39" width="6.125" style="356" customWidth="1"/>
    <col min="40" max="41" width="5.25" style="356" hidden="1" customWidth="1"/>
    <col min="42" max="43" width="6.125" style="445" hidden="1" customWidth="1"/>
    <col min="44" max="45" width="6.125" style="352" hidden="1" customWidth="1"/>
    <col min="46" max="16384" width="9" style="342"/>
  </cols>
  <sheetData>
    <row r="1" spans="1:45">
      <c r="A1" s="721" t="s">
        <v>522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  <c r="AK1" s="721"/>
      <c r="AL1" s="721"/>
      <c r="AM1" s="721"/>
      <c r="AN1" s="721"/>
      <c r="AO1" s="721"/>
    </row>
    <row r="2" spans="1:45">
      <c r="A2" s="722"/>
      <c r="B2" s="722"/>
      <c r="C2" s="722"/>
      <c r="D2" s="722"/>
      <c r="E2" s="722"/>
      <c r="F2" s="722"/>
      <c r="G2" s="453"/>
      <c r="H2" s="353"/>
      <c r="I2" s="353"/>
      <c r="J2" s="353"/>
      <c r="K2" s="353"/>
      <c r="Q2" s="453"/>
      <c r="R2" s="353"/>
      <c r="S2" s="353"/>
      <c r="T2" s="353"/>
      <c r="U2" s="353"/>
      <c r="AA2" s="453"/>
      <c r="AB2" s="353"/>
      <c r="AC2" s="353"/>
      <c r="AD2" s="353"/>
      <c r="AE2" s="353"/>
      <c r="AK2" s="453"/>
      <c r="AL2" s="353"/>
      <c r="AM2" s="353"/>
      <c r="AN2" s="353"/>
      <c r="AO2" s="353"/>
    </row>
    <row r="3" spans="1:45" s="358" customFormat="1">
      <c r="A3" s="723" t="s">
        <v>39</v>
      </c>
      <c r="B3" s="724" t="s">
        <v>337</v>
      </c>
      <c r="C3" s="724"/>
      <c r="D3" s="724"/>
      <c r="E3" s="724"/>
      <c r="F3" s="724"/>
      <c r="G3" s="724"/>
      <c r="H3" s="724"/>
      <c r="I3" s="724"/>
      <c r="J3" s="724"/>
      <c r="K3" s="724"/>
      <c r="L3" s="725" t="s">
        <v>348</v>
      </c>
      <c r="M3" s="725"/>
      <c r="N3" s="725"/>
      <c r="O3" s="725"/>
      <c r="P3" s="725"/>
      <c r="Q3" s="725"/>
      <c r="R3" s="725"/>
      <c r="S3" s="725"/>
      <c r="T3" s="725"/>
      <c r="U3" s="725"/>
      <c r="V3" s="725" t="s">
        <v>349</v>
      </c>
      <c r="W3" s="725"/>
      <c r="X3" s="725"/>
      <c r="Y3" s="725"/>
      <c r="Z3" s="725"/>
      <c r="AA3" s="725"/>
      <c r="AB3" s="725"/>
      <c r="AC3" s="725"/>
      <c r="AD3" s="725"/>
      <c r="AE3" s="725"/>
      <c r="AF3" s="725" t="s">
        <v>350</v>
      </c>
      <c r="AG3" s="725"/>
      <c r="AH3" s="725"/>
      <c r="AI3" s="725"/>
      <c r="AJ3" s="725"/>
      <c r="AK3" s="725"/>
      <c r="AL3" s="725"/>
      <c r="AM3" s="725"/>
      <c r="AN3" s="725"/>
      <c r="AO3" s="725"/>
      <c r="AP3" s="720" t="s">
        <v>634</v>
      </c>
      <c r="AQ3" s="720"/>
      <c r="AR3" s="720"/>
      <c r="AS3" s="720"/>
    </row>
    <row r="4" spans="1:45" s="362" customFormat="1">
      <c r="A4" s="723"/>
      <c r="B4" s="726" t="s">
        <v>384</v>
      </c>
      <c r="C4" s="726"/>
      <c r="D4" s="726"/>
      <c r="E4" s="726"/>
      <c r="F4" s="718" t="s">
        <v>510</v>
      </c>
      <c r="G4" s="718"/>
      <c r="H4" s="719" t="s">
        <v>511</v>
      </c>
      <c r="I4" s="719"/>
      <c r="J4" s="416"/>
      <c r="K4" s="416"/>
      <c r="L4" s="727" t="s">
        <v>384</v>
      </c>
      <c r="M4" s="727"/>
      <c r="N4" s="727"/>
      <c r="O4" s="727"/>
      <c r="P4" s="718" t="s">
        <v>510</v>
      </c>
      <c r="Q4" s="718"/>
      <c r="R4" s="719" t="s">
        <v>511</v>
      </c>
      <c r="S4" s="719"/>
      <c r="T4" s="416"/>
      <c r="U4" s="416"/>
      <c r="V4" s="727" t="s">
        <v>384</v>
      </c>
      <c r="W4" s="727"/>
      <c r="X4" s="727"/>
      <c r="Y4" s="727"/>
      <c r="Z4" s="718" t="s">
        <v>510</v>
      </c>
      <c r="AA4" s="718"/>
      <c r="AB4" s="719" t="s">
        <v>511</v>
      </c>
      <c r="AC4" s="719"/>
      <c r="AD4" s="416"/>
      <c r="AE4" s="416"/>
      <c r="AF4" s="727" t="s">
        <v>384</v>
      </c>
      <c r="AG4" s="727"/>
      <c r="AH4" s="727"/>
      <c r="AI4" s="727"/>
      <c r="AJ4" s="718" t="s">
        <v>510</v>
      </c>
      <c r="AK4" s="718"/>
      <c r="AL4" s="719" t="s">
        <v>511</v>
      </c>
      <c r="AM4" s="719"/>
      <c r="AN4" s="728" t="s">
        <v>510</v>
      </c>
      <c r="AO4" s="728"/>
      <c r="AP4" s="718" t="s">
        <v>510</v>
      </c>
      <c r="AQ4" s="718"/>
      <c r="AR4" s="719" t="s">
        <v>511</v>
      </c>
      <c r="AS4" s="719"/>
    </row>
    <row r="5" spans="1:45" s="358" customFormat="1">
      <c r="A5" s="723"/>
      <c r="B5" s="363"/>
      <c r="C5" s="363"/>
      <c r="D5" s="363"/>
      <c r="E5" s="363"/>
      <c r="F5" s="446" t="s">
        <v>41</v>
      </c>
      <c r="G5" s="454" t="s">
        <v>42</v>
      </c>
      <c r="H5" s="417" t="s">
        <v>41</v>
      </c>
      <c r="I5" s="418" t="s">
        <v>42</v>
      </c>
      <c r="J5" s="417" t="s">
        <v>41</v>
      </c>
      <c r="K5" s="418" t="s">
        <v>42</v>
      </c>
      <c r="L5" s="419"/>
      <c r="M5" s="419"/>
      <c r="N5" s="419"/>
      <c r="O5" s="419"/>
      <c r="P5" s="446" t="s">
        <v>41</v>
      </c>
      <c r="Q5" s="454" t="s">
        <v>42</v>
      </c>
      <c r="R5" s="417" t="s">
        <v>41</v>
      </c>
      <c r="S5" s="418" t="s">
        <v>42</v>
      </c>
      <c r="T5" s="417" t="s">
        <v>41</v>
      </c>
      <c r="U5" s="418" t="s">
        <v>42</v>
      </c>
      <c r="V5" s="419"/>
      <c r="W5" s="419"/>
      <c r="X5" s="419"/>
      <c r="Y5" s="419"/>
      <c r="Z5" s="446" t="s">
        <v>41</v>
      </c>
      <c r="AA5" s="454" t="s">
        <v>42</v>
      </c>
      <c r="AB5" s="417" t="s">
        <v>41</v>
      </c>
      <c r="AC5" s="418" t="s">
        <v>42</v>
      </c>
      <c r="AD5" s="417" t="s">
        <v>41</v>
      </c>
      <c r="AE5" s="418" t="s">
        <v>42</v>
      </c>
      <c r="AF5" s="419"/>
      <c r="AG5" s="419"/>
      <c r="AH5" s="419"/>
      <c r="AI5" s="419"/>
      <c r="AJ5" s="446" t="s">
        <v>41</v>
      </c>
      <c r="AK5" s="454" t="s">
        <v>42</v>
      </c>
      <c r="AL5" s="417" t="s">
        <v>41</v>
      </c>
      <c r="AM5" s="418" t="s">
        <v>42</v>
      </c>
      <c r="AN5" s="417" t="s">
        <v>41</v>
      </c>
      <c r="AO5" s="418" t="s">
        <v>42</v>
      </c>
      <c r="AP5" s="446" t="s">
        <v>41</v>
      </c>
      <c r="AQ5" s="454" t="s">
        <v>42</v>
      </c>
      <c r="AR5" s="417" t="s">
        <v>41</v>
      </c>
      <c r="AS5" s="418" t="s">
        <v>42</v>
      </c>
    </row>
    <row r="6" spans="1:45" s="354" customFormat="1">
      <c r="A6" s="406" t="s">
        <v>420</v>
      </c>
      <c r="B6" s="328"/>
      <c r="C6" s="329"/>
      <c r="D6" s="329"/>
      <c r="E6" s="329"/>
      <c r="F6" s="455"/>
      <c r="G6" s="455"/>
      <c r="H6" s="420"/>
      <c r="I6" s="420"/>
      <c r="J6" s="420"/>
      <c r="K6" s="420"/>
      <c r="L6" s="421"/>
      <c r="M6" s="421"/>
      <c r="N6" s="421"/>
      <c r="O6" s="421"/>
      <c r="P6" s="447"/>
      <c r="Q6" s="455"/>
      <c r="R6" s="420"/>
      <c r="S6" s="420"/>
      <c r="T6" s="420"/>
      <c r="U6" s="420"/>
      <c r="V6" s="421"/>
      <c r="W6" s="421"/>
      <c r="X6" s="421"/>
      <c r="Y6" s="421"/>
      <c r="Z6" s="447"/>
      <c r="AA6" s="455"/>
      <c r="AB6" s="420"/>
      <c r="AC6" s="420"/>
      <c r="AD6" s="420"/>
      <c r="AE6" s="420"/>
      <c r="AF6" s="421"/>
      <c r="AG6" s="421"/>
      <c r="AH6" s="421"/>
      <c r="AI6" s="421"/>
      <c r="AJ6" s="447"/>
      <c r="AK6" s="455"/>
      <c r="AL6" s="420"/>
      <c r="AM6" s="420"/>
      <c r="AN6" s="420"/>
      <c r="AO6" s="420"/>
      <c r="AP6" s="447"/>
      <c r="AQ6" s="455"/>
      <c r="AR6" s="420"/>
      <c r="AS6" s="420"/>
    </row>
    <row r="7" spans="1:45" ht="21.6" customHeight="1">
      <c r="A7" s="64" t="s">
        <v>385</v>
      </c>
      <c r="B7" s="331">
        <v>3</v>
      </c>
      <c r="C7" s="332">
        <v>4</v>
      </c>
      <c r="D7" s="332">
        <v>4</v>
      </c>
      <c r="E7" s="332">
        <v>5</v>
      </c>
      <c r="F7" s="448">
        <f>SUM(F8:F14)</f>
        <v>0</v>
      </c>
      <c r="G7" s="456">
        <f>IF(F7&lt;1,0,IF(F7&lt;2,1,IF(F7&lt;3,2,IF(F7&lt;5,3,IF(F7&lt;7,4,IF(F7=7,5))))))</f>
        <v>0</v>
      </c>
      <c r="H7" s="422">
        <f>SUM(H8:H14)</f>
        <v>0</v>
      </c>
      <c r="I7" s="423">
        <f>IF(H7&lt;1,0,IF(H7&lt;2,1,IF(H7&lt;3,2,IF(H7&lt;5,3,IF(H7&lt;7,4,IF(H7=7,5))))))</f>
        <v>0</v>
      </c>
      <c r="J7" s="424">
        <f>SUM(J8:J14)</f>
        <v>0</v>
      </c>
      <c r="K7" s="423">
        <f>IF(J7&lt;1,0,IF(J7&lt;2,1,IF(J7&lt;4,2,IF(J7&lt;6,3,IF(J7&lt;8,4,IF(J7=8,5))))))</f>
        <v>0</v>
      </c>
      <c r="L7" s="425">
        <v>5</v>
      </c>
      <c r="M7" s="425">
        <v>5</v>
      </c>
      <c r="N7" s="425"/>
      <c r="O7" s="425">
        <v>4</v>
      </c>
      <c r="P7" s="448">
        <f>SUM(P8:P14)</f>
        <v>7</v>
      </c>
      <c r="Q7" s="456">
        <f t="shared" ref="Q7" si="0">IF(P7&lt;1,0,IF(P7&lt;2,1,IF(P7&lt;3,2,IF(P7&lt;5,3,IF(P7&lt;7,4,IF(P7=7,5))))))</f>
        <v>5</v>
      </c>
      <c r="R7" s="422">
        <f>SUM(R8:R14)</f>
        <v>6</v>
      </c>
      <c r="S7" s="423">
        <f t="shared" ref="S7" si="1">IF(R7&lt;1,0,IF(R7&lt;2,1,IF(R7&lt;3,2,IF(R7&lt;5,3,IF(R7&lt;7,4,IF(R7=7,5))))))</f>
        <v>4</v>
      </c>
      <c r="T7" s="424">
        <v>7</v>
      </c>
      <c r="U7" s="423">
        <f t="shared" ref="U7" si="2">IF(T7&lt;1,0,IF(T7&lt;2,1,IF(T7&lt;3,2,IF(T7&lt;5,3,IF(T7&lt;7,4,IF(T7=7,5))))))</f>
        <v>5</v>
      </c>
      <c r="V7" s="424">
        <v>7</v>
      </c>
      <c r="W7" s="423">
        <f t="shared" ref="W7" si="3">IF(V7&lt;1,0,IF(V7&lt;2,1,IF(V7&lt;3,2,IF(V7&lt;5,3,IF(V7&lt;7,4,IF(V7=7,5))))))</f>
        <v>5</v>
      </c>
      <c r="X7" s="424">
        <v>7</v>
      </c>
      <c r="Y7" s="423">
        <f t="shared" ref="Y7" si="4">IF(X7&lt;1,0,IF(X7&lt;2,1,IF(X7&lt;3,2,IF(X7&lt;5,3,IF(X7&lt;7,4,IF(X7=7,5))))))</f>
        <v>5</v>
      </c>
      <c r="Z7" s="448">
        <f>SUM(Z8:Z14)</f>
        <v>0</v>
      </c>
      <c r="AA7" s="456">
        <f t="shared" ref="AA7" si="5">IF(Z7&lt;1,0,IF(Z7&lt;2,1,IF(Z7&lt;3,2,IF(Z7&lt;5,3,IF(Z7&lt;7,4,IF(Z7=7,5))))))</f>
        <v>0</v>
      </c>
      <c r="AB7" s="422">
        <f>SUM(AB8:AB14)</f>
        <v>0</v>
      </c>
      <c r="AC7" s="423">
        <f t="shared" ref="AC7" si="6">IF(AB7&lt;1,0,IF(AB7&lt;2,1,IF(AB7&lt;3,2,IF(AB7&lt;5,3,IF(AB7&lt;7,4,IF(AB7=7,5))))))</f>
        <v>0</v>
      </c>
      <c r="AD7" s="424">
        <v>7</v>
      </c>
      <c r="AE7" s="423">
        <f t="shared" ref="AE7" si="7">IF(AD7&lt;1,0,IF(AD7&lt;2,1,IF(AD7&lt;3,2,IF(AD7&lt;5,3,IF(AD7&lt;7,4,IF(AD7=7,5))))))</f>
        <v>5</v>
      </c>
      <c r="AF7" s="424">
        <v>7</v>
      </c>
      <c r="AG7" s="423">
        <f t="shared" ref="AG7" si="8">IF(AF7&lt;1,0,IF(AF7&lt;2,1,IF(AF7&lt;3,2,IF(AF7&lt;5,3,IF(AF7&lt;7,4,IF(AF7=7,5))))))</f>
        <v>5</v>
      </c>
      <c r="AH7" s="424">
        <v>7</v>
      </c>
      <c r="AI7" s="423">
        <f t="shared" ref="AI7" si="9">IF(AH7&lt;1,0,IF(AH7&lt;2,1,IF(AH7&lt;3,2,IF(AH7&lt;5,3,IF(AH7&lt;7,4,IF(AH7=7,5))))))</f>
        <v>5</v>
      </c>
      <c r="AJ7" s="448">
        <f>SUM(AJ8:AJ14)</f>
        <v>7</v>
      </c>
      <c r="AK7" s="456">
        <f t="shared" ref="AK7" si="10">IF(AJ7&lt;1,0,IF(AJ7&lt;2,1,IF(AJ7&lt;3,2,IF(AJ7&lt;5,3,IF(AJ7&lt;7,4,IF(AJ7=7,5))))))</f>
        <v>5</v>
      </c>
      <c r="AL7" s="422">
        <f>SUM(AL8:AL14)</f>
        <v>5</v>
      </c>
      <c r="AM7" s="423">
        <f t="shared" ref="AM7" si="11">IF(AL7&lt;1,0,IF(AL7&lt;2,1,IF(AL7&lt;3,2,IF(AL7&lt;5,3,IF(AL7&lt;7,4,IF(AL7=7,5))))))</f>
        <v>4</v>
      </c>
      <c r="AN7" s="424">
        <v>7</v>
      </c>
      <c r="AO7" s="423">
        <f>IF(AN7&lt;1,0,IF(AN7&lt;2,1,IF(AN7&lt;4,2,IF(AN7&lt;6,3,IF(AN7&lt;8,4,IF(AN7=8,5))))))</f>
        <v>4</v>
      </c>
      <c r="AP7" s="448">
        <f>SUM(AP8:AP14)</f>
        <v>0</v>
      </c>
      <c r="AQ7" s="456">
        <f t="shared" ref="AQ7" si="12">IF(AP7&lt;1,0,IF(AP7&lt;2,1,IF(AP7&lt;3,2,IF(AP7&lt;5,3,IF(AP7&lt;7,4,IF(AP7=7,5))))))</f>
        <v>0</v>
      </c>
      <c r="AR7" s="422">
        <f>SUM(AR8:AR14)</f>
        <v>0</v>
      </c>
      <c r="AS7" s="423">
        <f t="shared" ref="AS7" si="13">IF(AR7&lt;1,0,IF(AR7&lt;2,1,IF(AR7&lt;3,2,IF(AR7&lt;5,3,IF(AR7&lt;7,4,IF(AR7=7,5))))))</f>
        <v>0</v>
      </c>
    </row>
    <row r="8" spans="1:45" ht="171" customHeight="1">
      <c r="A8" s="64" t="s">
        <v>523</v>
      </c>
      <c r="B8" s="331"/>
      <c r="C8" s="332"/>
      <c r="D8" s="332"/>
      <c r="E8" s="332"/>
      <c r="F8" s="448"/>
      <c r="G8" s="457"/>
      <c r="H8" s="422"/>
      <c r="I8" s="426"/>
      <c r="J8" s="422"/>
      <c r="K8" s="426"/>
      <c r="L8" s="422"/>
      <c r="M8" s="422"/>
      <c r="N8" s="422"/>
      <c r="O8" s="422"/>
      <c r="P8" s="448">
        <v>1</v>
      </c>
      <c r="Q8" s="457"/>
      <c r="R8" s="422">
        <v>1</v>
      </c>
      <c r="S8" s="426"/>
      <c r="T8" s="426"/>
      <c r="U8" s="426"/>
      <c r="V8" s="422"/>
      <c r="W8" s="422"/>
      <c r="X8" s="422"/>
      <c r="Y8" s="422"/>
      <c r="Z8" s="448"/>
      <c r="AA8" s="457"/>
      <c r="AB8" s="422"/>
      <c r="AC8" s="426"/>
      <c r="AD8" s="422"/>
      <c r="AE8" s="426"/>
      <c r="AF8" s="422"/>
      <c r="AG8" s="422"/>
      <c r="AH8" s="422"/>
      <c r="AI8" s="422"/>
      <c r="AJ8" s="448">
        <v>1</v>
      </c>
      <c r="AK8" s="457"/>
      <c r="AL8" s="422">
        <v>1</v>
      </c>
      <c r="AM8" s="423"/>
      <c r="AN8" s="423"/>
      <c r="AO8" s="423"/>
      <c r="AP8" s="448"/>
      <c r="AQ8" s="457"/>
      <c r="AR8" s="422"/>
      <c r="AS8" s="423"/>
    </row>
    <row r="9" spans="1:45" ht="48">
      <c r="A9" s="64" t="s">
        <v>524</v>
      </c>
      <c r="B9" s="331"/>
      <c r="C9" s="332"/>
      <c r="D9" s="332"/>
      <c r="E9" s="332"/>
      <c r="F9" s="448"/>
      <c r="G9" s="457"/>
      <c r="H9" s="422"/>
      <c r="I9" s="426"/>
      <c r="J9" s="422"/>
      <c r="K9" s="426"/>
      <c r="L9" s="422"/>
      <c r="M9" s="422"/>
      <c r="N9" s="422"/>
      <c r="O9" s="422"/>
      <c r="P9" s="448">
        <v>1</v>
      </c>
      <c r="Q9" s="457"/>
      <c r="R9" s="422">
        <v>1</v>
      </c>
      <c r="S9" s="426"/>
      <c r="T9" s="426"/>
      <c r="U9" s="426"/>
      <c r="V9" s="422"/>
      <c r="W9" s="422"/>
      <c r="X9" s="422"/>
      <c r="Y9" s="422"/>
      <c r="Z9" s="448"/>
      <c r="AA9" s="457"/>
      <c r="AB9" s="422"/>
      <c r="AC9" s="426"/>
      <c r="AD9" s="422"/>
      <c r="AE9" s="426"/>
      <c r="AF9" s="422"/>
      <c r="AG9" s="422"/>
      <c r="AH9" s="422"/>
      <c r="AI9" s="422"/>
      <c r="AJ9" s="448">
        <v>1</v>
      </c>
      <c r="AK9" s="457"/>
      <c r="AL9" s="422">
        <v>1</v>
      </c>
      <c r="AM9" s="423"/>
      <c r="AN9" s="423"/>
      <c r="AO9" s="423"/>
      <c r="AP9" s="448"/>
      <c r="AQ9" s="457"/>
      <c r="AR9" s="422"/>
      <c r="AS9" s="423"/>
    </row>
    <row r="10" spans="1:45" ht="72">
      <c r="A10" s="64" t="s">
        <v>525</v>
      </c>
      <c r="B10" s="331"/>
      <c r="C10" s="332"/>
      <c r="D10" s="332"/>
      <c r="E10" s="332"/>
      <c r="F10" s="448"/>
      <c r="G10" s="457"/>
      <c r="H10" s="422"/>
      <c r="I10" s="426"/>
      <c r="J10" s="422"/>
      <c r="K10" s="426"/>
      <c r="L10" s="422"/>
      <c r="M10" s="422"/>
      <c r="N10" s="422"/>
      <c r="O10" s="422"/>
      <c r="P10" s="448">
        <v>1</v>
      </c>
      <c r="Q10" s="457"/>
      <c r="R10" s="422">
        <v>1</v>
      </c>
      <c r="S10" s="426"/>
      <c r="T10" s="426"/>
      <c r="U10" s="426"/>
      <c r="V10" s="422"/>
      <c r="W10" s="422"/>
      <c r="X10" s="422"/>
      <c r="Y10" s="422"/>
      <c r="Z10" s="448"/>
      <c r="AA10" s="457"/>
      <c r="AB10" s="422"/>
      <c r="AC10" s="426"/>
      <c r="AD10" s="422"/>
      <c r="AE10" s="426"/>
      <c r="AF10" s="422"/>
      <c r="AG10" s="422"/>
      <c r="AH10" s="422"/>
      <c r="AI10" s="422"/>
      <c r="AJ10" s="448">
        <v>1</v>
      </c>
      <c r="AK10" s="457"/>
      <c r="AL10" s="422">
        <v>1</v>
      </c>
      <c r="AM10" s="423"/>
      <c r="AN10" s="423"/>
      <c r="AO10" s="423"/>
      <c r="AP10" s="448"/>
      <c r="AQ10" s="457"/>
      <c r="AR10" s="422"/>
      <c r="AS10" s="423"/>
    </row>
    <row r="11" spans="1:45" ht="48">
      <c r="A11" s="64" t="s">
        <v>526</v>
      </c>
      <c r="B11" s="331"/>
      <c r="C11" s="332"/>
      <c r="D11" s="332"/>
      <c r="E11" s="332"/>
      <c r="F11" s="448"/>
      <c r="G11" s="457"/>
      <c r="H11" s="422"/>
      <c r="I11" s="426"/>
      <c r="J11" s="422"/>
      <c r="K11" s="426"/>
      <c r="L11" s="422"/>
      <c r="M11" s="422"/>
      <c r="N11" s="422"/>
      <c r="O11" s="422"/>
      <c r="P11" s="448">
        <v>1</v>
      </c>
      <c r="Q11" s="457"/>
      <c r="R11" s="422">
        <v>1</v>
      </c>
      <c r="S11" s="426"/>
      <c r="T11" s="426"/>
      <c r="U11" s="426"/>
      <c r="V11" s="422"/>
      <c r="W11" s="422"/>
      <c r="X11" s="422"/>
      <c r="Y11" s="422"/>
      <c r="Z11" s="448"/>
      <c r="AA11" s="457"/>
      <c r="AB11" s="422"/>
      <c r="AC11" s="426"/>
      <c r="AD11" s="422"/>
      <c r="AE11" s="426"/>
      <c r="AF11" s="422"/>
      <c r="AG11" s="422"/>
      <c r="AH11" s="422"/>
      <c r="AI11" s="422"/>
      <c r="AJ11" s="448">
        <v>1</v>
      </c>
      <c r="AK11" s="457"/>
      <c r="AL11" s="422">
        <v>1</v>
      </c>
      <c r="AM11" s="423"/>
      <c r="AN11" s="423"/>
      <c r="AO11" s="423"/>
      <c r="AP11" s="448"/>
      <c r="AQ11" s="457"/>
      <c r="AR11" s="422"/>
      <c r="AS11" s="423"/>
    </row>
    <row r="12" spans="1:45" ht="72">
      <c r="A12" s="64" t="s">
        <v>608</v>
      </c>
      <c r="B12" s="331"/>
      <c r="C12" s="332"/>
      <c r="D12" s="332"/>
      <c r="E12" s="332"/>
      <c r="F12" s="448"/>
      <c r="G12" s="457"/>
      <c r="H12" s="422"/>
      <c r="I12" s="426"/>
      <c r="J12" s="422"/>
      <c r="K12" s="426"/>
      <c r="L12" s="422"/>
      <c r="M12" s="422"/>
      <c r="N12" s="422"/>
      <c r="O12" s="422"/>
      <c r="P12" s="448">
        <v>1</v>
      </c>
      <c r="Q12" s="457"/>
      <c r="R12" s="422">
        <v>1</v>
      </c>
      <c r="S12" s="426"/>
      <c r="T12" s="426"/>
      <c r="U12" s="426"/>
      <c r="V12" s="422"/>
      <c r="W12" s="422"/>
      <c r="X12" s="422"/>
      <c r="Y12" s="422"/>
      <c r="Z12" s="448"/>
      <c r="AA12" s="457"/>
      <c r="AB12" s="422"/>
      <c r="AC12" s="426"/>
      <c r="AD12" s="422"/>
      <c r="AE12" s="426"/>
      <c r="AF12" s="422"/>
      <c r="AG12" s="422"/>
      <c r="AH12" s="422"/>
      <c r="AI12" s="422"/>
      <c r="AJ12" s="448">
        <v>1</v>
      </c>
      <c r="AK12" s="457"/>
      <c r="AL12" s="422">
        <v>1</v>
      </c>
      <c r="AM12" s="423"/>
      <c r="AN12" s="423"/>
      <c r="AO12" s="423"/>
      <c r="AP12" s="448"/>
      <c r="AQ12" s="457"/>
      <c r="AR12" s="422"/>
      <c r="AS12" s="423"/>
    </row>
    <row r="13" spans="1:45" ht="72">
      <c r="A13" s="64" t="s">
        <v>527</v>
      </c>
      <c r="B13" s="331"/>
      <c r="C13" s="332"/>
      <c r="D13" s="332"/>
      <c r="E13" s="332"/>
      <c r="F13" s="448"/>
      <c r="G13" s="457"/>
      <c r="H13" s="422"/>
      <c r="I13" s="426"/>
      <c r="J13" s="422"/>
      <c r="K13" s="426"/>
      <c r="L13" s="422"/>
      <c r="M13" s="422"/>
      <c r="N13" s="422"/>
      <c r="O13" s="422"/>
      <c r="P13" s="448">
        <v>1</v>
      </c>
      <c r="Q13" s="457"/>
      <c r="R13" s="422">
        <v>1</v>
      </c>
      <c r="S13" s="426"/>
      <c r="T13" s="426"/>
      <c r="U13" s="426"/>
      <c r="V13" s="422"/>
      <c r="W13" s="422"/>
      <c r="X13" s="422"/>
      <c r="Y13" s="422"/>
      <c r="Z13" s="448"/>
      <c r="AA13" s="457"/>
      <c r="AB13" s="422"/>
      <c r="AC13" s="426"/>
      <c r="AD13" s="422"/>
      <c r="AE13" s="426"/>
      <c r="AF13" s="422"/>
      <c r="AG13" s="422"/>
      <c r="AH13" s="422"/>
      <c r="AI13" s="422"/>
      <c r="AJ13" s="448">
        <v>1</v>
      </c>
      <c r="AK13" s="457"/>
      <c r="AL13" s="422"/>
      <c r="AM13" s="423"/>
      <c r="AN13" s="423"/>
      <c r="AO13" s="423"/>
      <c r="AP13" s="448"/>
      <c r="AQ13" s="457"/>
      <c r="AR13" s="422"/>
      <c r="AS13" s="423"/>
    </row>
    <row r="14" spans="1:45" ht="72">
      <c r="A14" s="64" t="s">
        <v>528</v>
      </c>
      <c r="B14" s="331"/>
      <c r="C14" s="332"/>
      <c r="D14" s="332"/>
      <c r="E14" s="332"/>
      <c r="F14" s="448"/>
      <c r="G14" s="457"/>
      <c r="H14" s="422"/>
      <c r="I14" s="426"/>
      <c r="J14" s="422"/>
      <c r="K14" s="426"/>
      <c r="L14" s="422"/>
      <c r="M14" s="422"/>
      <c r="N14" s="422"/>
      <c r="O14" s="422"/>
      <c r="P14" s="448">
        <v>1</v>
      </c>
      <c r="Q14" s="457"/>
      <c r="R14" s="422"/>
      <c r="S14" s="426"/>
      <c r="T14" s="426"/>
      <c r="U14" s="426"/>
      <c r="V14" s="422"/>
      <c r="W14" s="422"/>
      <c r="X14" s="422"/>
      <c r="Y14" s="422"/>
      <c r="Z14" s="448"/>
      <c r="AA14" s="457"/>
      <c r="AB14" s="422"/>
      <c r="AC14" s="426"/>
      <c r="AD14" s="422"/>
      <c r="AE14" s="426"/>
      <c r="AF14" s="422"/>
      <c r="AG14" s="422"/>
      <c r="AH14" s="422"/>
      <c r="AI14" s="422"/>
      <c r="AJ14" s="448">
        <v>1</v>
      </c>
      <c r="AK14" s="457"/>
      <c r="AL14" s="422"/>
      <c r="AM14" s="423"/>
      <c r="AN14" s="423"/>
      <c r="AO14" s="423"/>
      <c r="AP14" s="448"/>
      <c r="AQ14" s="457"/>
      <c r="AR14" s="422"/>
      <c r="AS14" s="423"/>
    </row>
    <row r="15" spans="1:45" ht="24.75" thickBot="1">
      <c r="A15" s="64" t="s">
        <v>386</v>
      </c>
      <c r="B15" s="337" t="s">
        <v>12</v>
      </c>
      <c r="C15" s="332">
        <v>5</v>
      </c>
      <c r="D15" s="332">
        <v>5</v>
      </c>
      <c r="E15" s="332">
        <v>5</v>
      </c>
      <c r="F15" s="448">
        <f>SUM(F16:F22)</f>
        <v>0</v>
      </c>
      <c r="G15" s="456">
        <f>IF(F15&lt;1,0,IF(F15&lt;2,1,IF(F15&lt;3,2,IF(F15&lt;5,3,IF(F15&lt;7,4,IF(F15=7,5))))))</f>
        <v>0</v>
      </c>
      <c r="H15" s="422">
        <f>SUM(H16:H22)</f>
        <v>0</v>
      </c>
      <c r="I15" s="423">
        <f t="shared" ref="I15" si="14">IF(H15&lt;1,0,IF(H15&lt;2,1,IF(H15&lt;3,2,IF(H15&lt;5,3,IF(H15&lt;7,4,IF(H15=7,5))))))</f>
        <v>0</v>
      </c>
      <c r="J15" s="424">
        <v>4</v>
      </c>
      <c r="K15" s="423">
        <f t="shared" ref="K15" si="15">IF(J15&lt;1,0,IF(J15&lt;2,1,IF(J15&lt;3,2,IF(J15&lt;5,3,IF(J15&lt;7,4,IF(J15=7,5))))))</f>
        <v>3</v>
      </c>
      <c r="L15" s="424">
        <v>4</v>
      </c>
      <c r="M15" s="423">
        <f t="shared" ref="M15" si="16">IF(L15&lt;1,0,IF(L15&lt;2,1,IF(L15&lt;3,2,IF(L15&lt;5,3,IF(L15&lt;7,4,IF(L15=7,5))))))</f>
        <v>3</v>
      </c>
      <c r="N15" s="424">
        <v>4</v>
      </c>
      <c r="O15" s="423">
        <f t="shared" ref="O15" si="17">IF(N15&lt;1,0,IF(N15&lt;2,1,IF(N15&lt;3,2,IF(N15&lt;5,3,IF(N15&lt;7,4,IF(N15=7,5))))))</f>
        <v>3</v>
      </c>
      <c r="P15" s="448">
        <f>SUM(P16:P22)</f>
        <v>6</v>
      </c>
      <c r="Q15" s="456">
        <f t="shared" ref="Q15" si="18">IF(P15&lt;1,0,IF(P15&lt;2,1,IF(P15&lt;3,2,IF(P15&lt;5,3,IF(P15&lt;7,4,IF(P15=7,5))))))</f>
        <v>4</v>
      </c>
      <c r="R15" s="422">
        <f>SUM(R16:R22)</f>
        <v>3</v>
      </c>
      <c r="S15" s="423">
        <f t="shared" ref="S15" si="19">IF(R15&lt;1,0,IF(R15&lt;2,1,IF(R15&lt;3,2,IF(R15&lt;5,3,IF(R15&lt;7,4,IF(R15=7,5))))))</f>
        <v>3</v>
      </c>
      <c r="T15" s="424">
        <v>4</v>
      </c>
      <c r="U15" s="423">
        <f t="shared" ref="U15" si="20">IF(T15&lt;1,0,IF(T15&lt;2,1,IF(T15&lt;3,2,IF(T15&lt;5,3,IF(T15&lt;7,4,IF(T15=7,5))))))</f>
        <v>3</v>
      </c>
      <c r="V15" s="424">
        <v>4</v>
      </c>
      <c r="W15" s="423">
        <f t="shared" ref="W15" si="21">IF(V15&lt;1,0,IF(V15&lt;2,1,IF(V15&lt;3,2,IF(V15&lt;5,3,IF(V15&lt;7,4,IF(V15=7,5))))))</f>
        <v>3</v>
      </c>
      <c r="X15" s="424">
        <v>4</v>
      </c>
      <c r="Y15" s="423">
        <f t="shared" ref="Y15" si="22">IF(X15&lt;1,0,IF(X15&lt;2,1,IF(X15&lt;3,2,IF(X15&lt;5,3,IF(X15&lt;7,4,IF(X15=7,5))))))</f>
        <v>3</v>
      </c>
      <c r="Z15" s="448">
        <f>SUM(Z16:Z22)</f>
        <v>0</v>
      </c>
      <c r="AA15" s="456">
        <f t="shared" ref="AA15" si="23">IF(Z15&lt;1,0,IF(Z15&lt;2,1,IF(Z15&lt;3,2,IF(Z15&lt;5,3,IF(Z15&lt;7,4,IF(Z15=7,5))))))</f>
        <v>0</v>
      </c>
      <c r="AB15" s="422">
        <f>SUM(AB16:AB22)</f>
        <v>0</v>
      </c>
      <c r="AC15" s="423">
        <f t="shared" ref="AC15" si="24">IF(AB15&lt;1,0,IF(AB15&lt;2,1,IF(AB15&lt;3,2,IF(AB15&lt;5,3,IF(AB15&lt;7,4,IF(AB15=7,5))))))</f>
        <v>0</v>
      </c>
      <c r="AD15" s="424">
        <v>4</v>
      </c>
      <c r="AE15" s="423">
        <f t="shared" ref="AE15" si="25">IF(AD15&lt;1,0,IF(AD15&lt;2,1,IF(AD15&lt;3,2,IF(AD15&lt;5,3,IF(AD15&lt;7,4,IF(AD15=7,5))))))</f>
        <v>3</v>
      </c>
      <c r="AF15" s="424">
        <v>4</v>
      </c>
      <c r="AG15" s="423">
        <f t="shared" ref="AG15" si="26">IF(AF15&lt;1,0,IF(AF15&lt;2,1,IF(AF15&lt;3,2,IF(AF15&lt;5,3,IF(AF15&lt;7,4,IF(AF15=7,5))))))</f>
        <v>3</v>
      </c>
      <c r="AH15" s="424">
        <v>4</v>
      </c>
      <c r="AI15" s="423">
        <f t="shared" ref="AI15" si="27">IF(AH15&lt;1,0,IF(AH15&lt;2,1,IF(AH15&lt;3,2,IF(AH15&lt;5,3,IF(AH15&lt;7,4,IF(AH15=7,5))))))</f>
        <v>3</v>
      </c>
      <c r="AJ15" s="448">
        <f>SUM(AJ16:AJ22)</f>
        <v>7</v>
      </c>
      <c r="AK15" s="456">
        <f t="shared" ref="AK15" si="28">IF(AJ15&lt;1,0,IF(AJ15&lt;2,1,IF(AJ15&lt;3,2,IF(AJ15&lt;5,3,IF(AJ15&lt;7,4,IF(AJ15=7,5))))))</f>
        <v>5</v>
      </c>
      <c r="AL15" s="422">
        <f>SUM(AL16:AL22)</f>
        <v>2</v>
      </c>
      <c r="AM15" s="423">
        <f t="shared" ref="AM15" si="29">IF(AL15&lt;1,0,IF(AL15&lt;2,1,IF(AL15&lt;3,2,IF(AL15&lt;5,3,IF(AL15&lt;7,4,IF(AL15=7,5))))))</f>
        <v>2</v>
      </c>
      <c r="AN15" s="424">
        <v>7</v>
      </c>
      <c r="AO15" s="423">
        <f>IF(AN15&lt;1,0,IF(AN15&lt;2,1,IF(AN15&lt;3,2,IF(AN15&lt;5,3,IF(AN15&lt;7,4,IF(AN15=7,5))))))</f>
        <v>5</v>
      </c>
      <c r="AP15" s="448">
        <f>SUM(AP16:AP22)</f>
        <v>0</v>
      </c>
      <c r="AQ15" s="456">
        <f t="shared" ref="AQ15" si="30">IF(AP15&lt;1,0,IF(AP15&lt;2,1,IF(AP15&lt;3,2,IF(AP15&lt;5,3,IF(AP15&lt;7,4,IF(AP15=7,5))))))</f>
        <v>0</v>
      </c>
      <c r="AR15" s="422">
        <f>SUM(AR16:AR22)</f>
        <v>0</v>
      </c>
      <c r="AS15" s="423">
        <f t="shared" ref="AS15" si="31">IF(AR15&lt;1,0,IF(AR15&lt;2,1,IF(AR15&lt;3,2,IF(AR15&lt;5,3,IF(AR15&lt;7,4,IF(AR15=7,5))))))</f>
        <v>0</v>
      </c>
    </row>
    <row r="16" spans="1:45" s="352" customFormat="1" ht="59.25" thickBot="1">
      <c r="A16" s="485" t="s">
        <v>642</v>
      </c>
      <c r="B16" s="484"/>
      <c r="C16" s="425"/>
      <c r="D16" s="425"/>
      <c r="E16" s="425"/>
      <c r="F16" s="448"/>
      <c r="G16" s="457"/>
      <c r="H16" s="422"/>
      <c r="I16" s="426"/>
      <c r="J16" s="422"/>
      <c r="K16" s="426"/>
      <c r="L16" s="422"/>
      <c r="M16" s="422"/>
      <c r="N16" s="422"/>
      <c r="O16" s="422"/>
      <c r="P16" s="448">
        <v>1</v>
      </c>
      <c r="Q16" s="457"/>
      <c r="R16" s="422">
        <v>1</v>
      </c>
      <c r="S16" s="426"/>
      <c r="T16" s="426"/>
      <c r="U16" s="426"/>
      <c r="V16" s="422"/>
      <c r="W16" s="422"/>
      <c r="X16" s="422"/>
      <c r="Y16" s="422"/>
      <c r="Z16" s="448"/>
      <c r="AA16" s="457"/>
      <c r="AB16" s="422"/>
      <c r="AC16" s="426"/>
      <c r="AD16" s="422"/>
      <c r="AE16" s="426"/>
      <c r="AF16" s="422"/>
      <c r="AG16" s="422"/>
      <c r="AH16" s="422"/>
      <c r="AI16" s="422"/>
      <c r="AJ16" s="448">
        <v>1</v>
      </c>
      <c r="AK16" s="457"/>
      <c r="AL16" s="422">
        <v>1</v>
      </c>
      <c r="AM16" s="426"/>
      <c r="AN16" s="423"/>
      <c r="AO16" s="423"/>
      <c r="AP16" s="448"/>
      <c r="AQ16" s="457"/>
      <c r="AR16" s="422"/>
      <c r="AS16" s="426"/>
    </row>
    <row r="17" spans="1:45" s="352" customFormat="1" ht="39.75" thickBot="1">
      <c r="A17" s="486" t="s">
        <v>643</v>
      </c>
      <c r="B17" s="484"/>
      <c r="C17" s="425"/>
      <c r="D17" s="425"/>
      <c r="E17" s="425"/>
      <c r="F17" s="448"/>
      <c r="G17" s="457"/>
      <c r="H17" s="422"/>
      <c r="I17" s="426"/>
      <c r="J17" s="422"/>
      <c r="K17" s="426"/>
      <c r="L17" s="422"/>
      <c r="M17" s="422"/>
      <c r="N17" s="422"/>
      <c r="O17" s="422"/>
      <c r="P17" s="448">
        <v>1</v>
      </c>
      <c r="Q17" s="457"/>
      <c r="R17" s="422">
        <v>1</v>
      </c>
      <c r="S17" s="426"/>
      <c r="T17" s="426"/>
      <c r="U17" s="426"/>
      <c r="V17" s="422"/>
      <c r="W17" s="422"/>
      <c r="X17" s="422"/>
      <c r="Y17" s="422"/>
      <c r="Z17" s="448"/>
      <c r="AA17" s="457"/>
      <c r="AB17" s="422"/>
      <c r="AC17" s="426"/>
      <c r="AD17" s="422"/>
      <c r="AE17" s="426"/>
      <c r="AF17" s="422"/>
      <c r="AG17" s="422"/>
      <c r="AH17" s="422"/>
      <c r="AI17" s="422"/>
      <c r="AJ17" s="448">
        <v>1</v>
      </c>
      <c r="AK17" s="457"/>
      <c r="AL17" s="422">
        <v>1</v>
      </c>
      <c r="AM17" s="426"/>
      <c r="AN17" s="423"/>
      <c r="AO17" s="423"/>
      <c r="AP17" s="448"/>
      <c r="AQ17" s="457"/>
      <c r="AR17" s="422"/>
      <c r="AS17" s="426"/>
    </row>
    <row r="18" spans="1:45" s="352" customFormat="1" ht="104.25" customHeight="1" thickBot="1">
      <c r="A18" s="486" t="s">
        <v>644</v>
      </c>
      <c r="B18" s="484"/>
      <c r="C18" s="425"/>
      <c r="D18" s="425"/>
      <c r="E18" s="425"/>
      <c r="F18" s="448"/>
      <c r="G18" s="457"/>
      <c r="H18" s="422"/>
      <c r="I18" s="426"/>
      <c r="J18" s="422"/>
      <c r="K18" s="426"/>
      <c r="L18" s="422"/>
      <c r="M18" s="422"/>
      <c r="N18" s="422"/>
      <c r="O18" s="422"/>
      <c r="P18" s="448">
        <v>1</v>
      </c>
      <c r="Q18" s="457"/>
      <c r="R18" s="422">
        <v>1</v>
      </c>
      <c r="S18" s="426"/>
      <c r="T18" s="426"/>
      <c r="U18" s="426"/>
      <c r="V18" s="422"/>
      <c r="W18" s="422"/>
      <c r="X18" s="422"/>
      <c r="Y18" s="422"/>
      <c r="Z18" s="448"/>
      <c r="AA18" s="457"/>
      <c r="AB18" s="422"/>
      <c r="AC18" s="426"/>
      <c r="AD18" s="422"/>
      <c r="AE18" s="426"/>
      <c r="AF18" s="422"/>
      <c r="AG18" s="422"/>
      <c r="AH18" s="422"/>
      <c r="AI18" s="422"/>
      <c r="AJ18" s="448">
        <v>1</v>
      </c>
      <c r="AK18" s="457"/>
      <c r="AL18" s="422"/>
      <c r="AM18" s="426"/>
      <c r="AN18" s="423"/>
      <c r="AO18" s="423"/>
      <c r="AP18" s="448"/>
      <c r="AQ18" s="457"/>
      <c r="AR18" s="422"/>
      <c r="AS18" s="426"/>
    </row>
    <row r="19" spans="1:45" s="352" customFormat="1" ht="39.75" thickBot="1">
      <c r="A19" s="486" t="s">
        <v>645</v>
      </c>
      <c r="B19" s="484"/>
      <c r="C19" s="425"/>
      <c r="D19" s="425"/>
      <c r="E19" s="425"/>
      <c r="F19" s="448"/>
      <c r="G19" s="457"/>
      <c r="H19" s="422"/>
      <c r="I19" s="426"/>
      <c r="J19" s="422"/>
      <c r="K19" s="426"/>
      <c r="L19" s="422"/>
      <c r="M19" s="422"/>
      <c r="N19" s="422"/>
      <c r="O19" s="422"/>
      <c r="P19" s="448">
        <v>1</v>
      </c>
      <c r="Q19" s="457"/>
      <c r="R19" s="422"/>
      <c r="S19" s="426"/>
      <c r="T19" s="426"/>
      <c r="U19" s="426"/>
      <c r="V19" s="422"/>
      <c r="W19" s="422"/>
      <c r="X19" s="422"/>
      <c r="Y19" s="422"/>
      <c r="Z19" s="448"/>
      <c r="AA19" s="457"/>
      <c r="AB19" s="422"/>
      <c r="AC19" s="426"/>
      <c r="AD19" s="422"/>
      <c r="AE19" s="426"/>
      <c r="AF19" s="422"/>
      <c r="AG19" s="422"/>
      <c r="AH19" s="422"/>
      <c r="AI19" s="422"/>
      <c r="AJ19" s="448">
        <v>1</v>
      </c>
      <c r="AK19" s="457"/>
      <c r="AL19" s="422"/>
      <c r="AM19" s="426"/>
      <c r="AN19" s="423"/>
      <c r="AO19" s="423"/>
      <c r="AP19" s="448"/>
      <c r="AQ19" s="457"/>
      <c r="AR19" s="422"/>
      <c r="AS19" s="426"/>
    </row>
    <row r="20" spans="1:45" s="352" customFormat="1" ht="39.75" thickBot="1">
      <c r="A20" s="486" t="s">
        <v>646</v>
      </c>
      <c r="B20" s="484"/>
      <c r="C20" s="425"/>
      <c r="D20" s="425"/>
      <c r="E20" s="425"/>
      <c r="F20" s="448"/>
      <c r="G20" s="457"/>
      <c r="H20" s="422"/>
      <c r="I20" s="426"/>
      <c r="J20" s="422"/>
      <c r="K20" s="426"/>
      <c r="L20" s="422"/>
      <c r="M20" s="422"/>
      <c r="N20" s="422"/>
      <c r="O20" s="422"/>
      <c r="P20" s="448">
        <v>1</v>
      </c>
      <c r="Q20" s="457"/>
      <c r="R20" s="422"/>
      <c r="S20" s="426"/>
      <c r="T20" s="426"/>
      <c r="U20" s="426"/>
      <c r="V20" s="422"/>
      <c r="W20" s="422"/>
      <c r="X20" s="422"/>
      <c r="Y20" s="422"/>
      <c r="Z20" s="448"/>
      <c r="AA20" s="457"/>
      <c r="AB20" s="422"/>
      <c r="AC20" s="426"/>
      <c r="AD20" s="422"/>
      <c r="AE20" s="426"/>
      <c r="AF20" s="422"/>
      <c r="AG20" s="422"/>
      <c r="AH20" s="422"/>
      <c r="AI20" s="422"/>
      <c r="AJ20" s="448">
        <v>1</v>
      </c>
      <c r="AK20" s="457"/>
      <c r="AL20" s="422"/>
      <c r="AM20" s="426"/>
      <c r="AN20" s="423"/>
      <c r="AO20" s="423"/>
      <c r="AP20" s="448"/>
      <c r="AQ20" s="457"/>
      <c r="AR20" s="422"/>
      <c r="AS20" s="426"/>
    </row>
    <row r="21" spans="1:45" s="352" customFormat="1" ht="39.75" thickBot="1">
      <c r="A21" s="486" t="s">
        <v>647</v>
      </c>
      <c r="B21" s="484"/>
      <c r="C21" s="425"/>
      <c r="D21" s="425"/>
      <c r="E21" s="425"/>
      <c r="F21" s="448"/>
      <c r="G21" s="457"/>
      <c r="H21" s="422"/>
      <c r="I21" s="426"/>
      <c r="J21" s="422"/>
      <c r="K21" s="426"/>
      <c r="L21" s="422"/>
      <c r="M21" s="422"/>
      <c r="N21" s="422"/>
      <c r="O21" s="422"/>
      <c r="P21" s="448">
        <v>1</v>
      </c>
      <c r="Q21" s="457"/>
      <c r="R21" s="422"/>
      <c r="S21" s="426"/>
      <c r="T21" s="426"/>
      <c r="U21" s="426"/>
      <c r="V21" s="422"/>
      <c r="W21" s="422"/>
      <c r="X21" s="422"/>
      <c r="Y21" s="422"/>
      <c r="Z21" s="448"/>
      <c r="AA21" s="457"/>
      <c r="AB21" s="422"/>
      <c r="AC21" s="426"/>
      <c r="AD21" s="422"/>
      <c r="AE21" s="426"/>
      <c r="AF21" s="422"/>
      <c r="AG21" s="422"/>
      <c r="AH21" s="422"/>
      <c r="AI21" s="422"/>
      <c r="AJ21" s="448">
        <v>1</v>
      </c>
      <c r="AK21" s="457"/>
      <c r="AL21" s="422"/>
      <c r="AM21" s="426"/>
      <c r="AN21" s="423"/>
      <c r="AO21" s="423"/>
      <c r="AP21" s="448"/>
      <c r="AQ21" s="457"/>
      <c r="AR21" s="422"/>
      <c r="AS21" s="426"/>
    </row>
    <row r="22" spans="1:45" s="352" customFormat="1" ht="39.75" thickBot="1">
      <c r="A22" s="486" t="s">
        <v>648</v>
      </c>
      <c r="B22" s="484"/>
      <c r="C22" s="425"/>
      <c r="D22" s="425"/>
      <c r="E22" s="425"/>
      <c r="F22" s="448"/>
      <c r="G22" s="457"/>
      <c r="H22" s="422"/>
      <c r="I22" s="426"/>
      <c r="J22" s="422"/>
      <c r="K22" s="426"/>
      <c r="L22" s="422"/>
      <c r="M22" s="422"/>
      <c r="N22" s="422"/>
      <c r="O22" s="422"/>
      <c r="P22" s="448"/>
      <c r="Q22" s="457"/>
      <c r="R22" s="422"/>
      <c r="S22" s="426"/>
      <c r="T22" s="426"/>
      <c r="U22" s="426"/>
      <c r="V22" s="422"/>
      <c r="W22" s="422"/>
      <c r="X22" s="422"/>
      <c r="Y22" s="422"/>
      <c r="Z22" s="448"/>
      <c r="AA22" s="457"/>
      <c r="AB22" s="422"/>
      <c r="AC22" s="426"/>
      <c r="AD22" s="422"/>
      <c r="AE22" s="426"/>
      <c r="AF22" s="422"/>
      <c r="AG22" s="422"/>
      <c r="AH22" s="422"/>
      <c r="AI22" s="422"/>
      <c r="AJ22" s="448">
        <v>1</v>
      </c>
      <c r="AK22" s="457"/>
      <c r="AL22" s="422"/>
      <c r="AM22" s="426"/>
      <c r="AN22" s="423"/>
      <c r="AO22" s="423"/>
      <c r="AP22" s="448"/>
      <c r="AQ22" s="457"/>
      <c r="AR22" s="422"/>
      <c r="AS22" s="426"/>
    </row>
    <row r="23" spans="1:45" ht="31.15" customHeight="1">
      <c r="A23" s="64" t="s">
        <v>475</v>
      </c>
      <c r="B23" s="331">
        <v>5</v>
      </c>
      <c r="C23" s="332">
        <v>4</v>
      </c>
      <c r="D23" s="332">
        <v>3</v>
      </c>
      <c r="E23" s="332">
        <v>4</v>
      </c>
      <c r="F23" s="448">
        <f>SUM(F24:F29)</f>
        <v>0</v>
      </c>
      <c r="G23" s="456">
        <f>IF(F23&lt;1,0,IF(F23&lt;2,1,IF(F23&lt;3,2,IF(F23&lt;5,3,IF(F23&lt;6,4,IF(F23=6,5))))))</f>
        <v>0</v>
      </c>
      <c r="H23" s="422">
        <f t="shared" ref="H23" si="32">SUM(H24:H29)</f>
        <v>0</v>
      </c>
      <c r="I23" s="423">
        <f t="shared" ref="I23" si="33">IF(H23&lt;1,0,IF(H23&lt;2,1,IF(H23&lt;3,2,IF(H23&lt;5,3,IF(H23&lt;6,4,IF(H23=6,5))))))</f>
        <v>0</v>
      </c>
      <c r="J23" s="422">
        <f t="shared" ref="J23" si="34">SUM(J24:J29)</f>
        <v>0</v>
      </c>
      <c r="K23" s="423">
        <f t="shared" ref="K23" si="35">IF(J23&lt;1,0,IF(J23&lt;2,1,IF(J23&lt;3,2,IF(J23&lt;5,3,IF(J23&lt;6,4,IF(J23=6,5))))))</f>
        <v>0</v>
      </c>
      <c r="L23" s="422">
        <f t="shared" ref="L23" si="36">SUM(L24:L29)</f>
        <v>0</v>
      </c>
      <c r="M23" s="423">
        <f t="shared" ref="M23" si="37">IF(L23&lt;1,0,IF(L23&lt;2,1,IF(L23&lt;3,2,IF(L23&lt;5,3,IF(L23&lt;6,4,IF(L23=6,5))))))</f>
        <v>0</v>
      </c>
      <c r="N23" s="422">
        <f t="shared" ref="N23" si="38">SUM(N24:N29)</f>
        <v>0</v>
      </c>
      <c r="O23" s="423">
        <f t="shared" ref="O23" si="39">IF(N23&lt;1,0,IF(N23&lt;2,1,IF(N23&lt;3,2,IF(N23&lt;5,3,IF(N23&lt;6,4,IF(N23=6,5))))))</f>
        <v>0</v>
      </c>
      <c r="P23" s="448">
        <f t="shared" ref="P23" si="40">SUM(P24:P29)</f>
        <v>6</v>
      </c>
      <c r="Q23" s="456">
        <f t="shared" ref="Q23" si="41">IF(P23&lt;1,0,IF(P23&lt;2,1,IF(P23&lt;3,2,IF(P23&lt;5,3,IF(P23&lt;6,4,IF(P23=6,5))))))</f>
        <v>5</v>
      </c>
      <c r="R23" s="422">
        <f t="shared" ref="R23" si="42">SUM(R24:R29)</f>
        <v>4</v>
      </c>
      <c r="S23" s="423">
        <f t="shared" ref="S23" si="43">IF(R23&lt;1,0,IF(R23&lt;2,1,IF(R23&lt;3,2,IF(R23&lt;5,3,IF(R23&lt;6,4,IF(R23=6,5))))))</f>
        <v>3</v>
      </c>
      <c r="T23" s="422">
        <f t="shared" ref="T23" si="44">SUM(T24:T29)</f>
        <v>0</v>
      </c>
      <c r="U23" s="423">
        <f t="shared" ref="U23" si="45">IF(T23&lt;1,0,IF(T23&lt;2,1,IF(T23&lt;3,2,IF(T23&lt;5,3,IF(T23&lt;6,4,IF(T23=6,5))))))</f>
        <v>0</v>
      </c>
      <c r="V23" s="422">
        <f t="shared" ref="V23" si="46">SUM(V24:V29)</f>
        <v>0</v>
      </c>
      <c r="W23" s="423">
        <f t="shared" ref="W23" si="47">IF(V23&lt;1,0,IF(V23&lt;2,1,IF(V23&lt;3,2,IF(V23&lt;5,3,IF(V23&lt;6,4,IF(V23=6,5))))))</f>
        <v>0</v>
      </c>
      <c r="X23" s="422">
        <f t="shared" ref="X23" si="48">SUM(X24:X29)</f>
        <v>0</v>
      </c>
      <c r="Y23" s="423">
        <f t="shared" ref="Y23" si="49">IF(X23&lt;1,0,IF(X23&lt;2,1,IF(X23&lt;3,2,IF(X23&lt;5,3,IF(X23&lt;6,4,IF(X23=6,5))))))</f>
        <v>0</v>
      </c>
      <c r="Z23" s="448">
        <f t="shared" ref="Z23" si="50">SUM(Z24:Z29)</f>
        <v>0</v>
      </c>
      <c r="AA23" s="456">
        <f t="shared" ref="AA23" si="51">IF(Z23&lt;1,0,IF(Z23&lt;2,1,IF(Z23&lt;3,2,IF(Z23&lt;5,3,IF(Z23&lt;6,4,IF(Z23=6,5))))))</f>
        <v>0</v>
      </c>
      <c r="AB23" s="422">
        <f t="shared" ref="AB23" si="52">SUM(AB24:AB29)</f>
        <v>0</v>
      </c>
      <c r="AC23" s="423">
        <f t="shared" ref="AC23" si="53">IF(AB23&lt;1,0,IF(AB23&lt;2,1,IF(AB23&lt;3,2,IF(AB23&lt;5,3,IF(AB23&lt;6,4,IF(AB23=6,5))))))</f>
        <v>0</v>
      </c>
      <c r="AD23" s="422">
        <f t="shared" ref="AD23" si="54">SUM(AD24:AD29)</f>
        <v>0</v>
      </c>
      <c r="AE23" s="423">
        <f t="shared" ref="AE23" si="55">IF(AD23&lt;1,0,IF(AD23&lt;2,1,IF(AD23&lt;3,2,IF(AD23&lt;5,3,IF(AD23&lt;6,4,IF(AD23=6,5))))))</f>
        <v>0</v>
      </c>
      <c r="AF23" s="422">
        <f t="shared" ref="AF23" si="56">SUM(AF24:AF29)</f>
        <v>0</v>
      </c>
      <c r="AG23" s="423">
        <f t="shared" ref="AG23" si="57">IF(AF23&lt;1,0,IF(AF23&lt;2,1,IF(AF23&lt;3,2,IF(AF23&lt;5,3,IF(AF23&lt;6,4,IF(AF23=6,5))))))</f>
        <v>0</v>
      </c>
      <c r="AH23" s="422">
        <f t="shared" ref="AH23" si="58">SUM(AH24:AH29)</f>
        <v>0</v>
      </c>
      <c r="AI23" s="423">
        <f t="shared" ref="AI23" si="59">IF(AH23&lt;1,0,IF(AH23&lt;2,1,IF(AH23&lt;3,2,IF(AH23&lt;5,3,IF(AH23&lt;6,4,IF(AH23=6,5))))))</f>
        <v>0</v>
      </c>
      <c r="AJ23" s="448">
        <f t="shared" ref="AJ23" si="60">SUM(AJ24:AJ29)</f>
        <v>5</v>
      </c>
      <c r="AK23" s="456">
        <f t="shared" ref="AK23" si="61">IF(AJ23&lt;1,0,IF(AJ23&lt;2,1,IF(AJ23&lt;3,2,IF(AJ23&lt;5,3,IF(AJ23&lt;6,4,IF(AJ23=6,5))))))</f>
        <v>4</v>
      </c>
      <c r="AL23" s="422">
        <f t="shared" ref="AL23" si="62">SUM(AL24:AL29)</f>
        <v>5</v>
      </c>
      <c r="AM23" s="423">
        <f t="shared" ref="AM23" si="63">IF(AL23&lt;1,0,IF(AL23&lt;2,1,IF(AL23&lt;3,2,IF(AL23&lt;5,3,IF(AL23&lt;6,4,IF(AL23=6,5))))))</f>
        <v>4</v>
      </c>
      <c r="AN23" s="424">
        <v>6</v>
      </c>
      <c r="AO23" s="427">
        <f>IF(AN23&lt;1,0,IF(AN23&lt;2,1,IF(AN23&lt;4,2,IF(AN23&lt;6,3,IF(AN23=6,4,IF(AN23=7,5,))))))</f>
        <v>4</v>
      </c>
      <c r="AP23" s="448">
        <f t="shared" ref="AP23" si="64">SUM(AP24:AP29)</f>
        <v>0</v>
      </c>
      <c r="AQ23" s="456">
        <f t="shared" ref="AQ23" si="65">IF(AP23&lt;1,0,IF(AP23&lt;2,1,IF(AP23&lt;3,2,IF(AP23&lt;5,3,IF(AP23&lt;6,4,IF(AP23=6,5))))))</f>
        <v>0</v>
      </c>
      <c r="AR23" s="422">
        <f t="shared" ref="AR23" si="66">SUM(AR24:AR29)</f>
        <v>0</v>
      </c>
      <c r="AS23" s="423">
        <f t="shared" ref="AS23" si="67">IF(AR23&lt;1,0,IF(AR23&lt;2,1,IF(AR23&lt;3,2,IF(AR23&lt;5,3,IF(AR23&lt;6,4,IF(AR23=6,5))))))</f>
        <v>0</v>
      </c>
    </row>
    <row r="24" spans="1:45" ht="48">
      <c r="A24" s="64" t="s">
        <v>610</v>
      </c>
      <c r="B24" s="331"/>
      <c r="C24" s="332"/>
      <c r="D24" s="332"/>
      <c r="E24" s="332"/>
      <c r="F24" s="448"/>
      <c r="G24" s="458"/>
      <c r="H24" s="422"/>
      <c r="I24" s="428"/>
      <c r="J24" s="422"/>
      <c r="K24" s="428"/>
      <c r="L24" s="422"/>
      <c r="M24" s="422"/>
      <c r="N24" s="422"/>
      <c r="O24" s="422"/>
      <c r="P24" s="448">
        <v>1</v>
      </c>
      <c r="Q24" s="458"/>
      <c r="R24" s="422">
        <v>1</v>
      </c>
      <c r="S24" s="428"/>
      <c r="T24" s="428"/>
      <c r="U24" s="428"/>
      <c r="V24" s="422"/>
      <c r="W24" s="422"/>
      <c r="X24" s="422"/>
      <c r="Y24" s="422"/>
      <c r="Z24" s="448"/>
      <c r="AA24" s="458"/>
      <c r="AB24" s="422"/>
      <c r="AC24" s="428"/>
      <c r="AD24" s="422"/>
      <c r="AE24" s="428"/>
      <c r="AF24" s="422"/>
      <c r="AG24" s="422"/>
      <c r="AH24" s="422"/>
      <c r="AI24" s="422"/>
      <c r="AJ24" s="448">
        <v>1</v>
      </c>
      <c r="AK24" s="458"/>
      <c r="AL24" s="422">
        <v>1</v>
      </c>
      <c r="AM24" s="428"/>
      <c r="AN24" s="427"/>
      <c r="AO24" s="427"/>
      <c r="AP24" s="448"/>
      <c r="AQ24" s="458"/>
      <c r="AR24" s="422"/>
      <c r="AS24" s="428"/>
    </row>
    <row r="25" spans="1:45" ht="96">
      <c r="A25" s="64" t="s">
        <v>529</v>
      </c>
      <c r="B25" s="331"/>
      <c r="C25" s="332"/>
      <c r="D25" s="332"/>
      <c r="E25" s="332"/>
      <c r="F25" s="448"/>
      <c r="G25" s="458"/>
      <c r="H25" s="422"/>
      <c r="I25" s="428"/>
      <c r="J25" s="422"/>
      <c r="K25" s="428"/>
      <c r="L25" s="422"/>
      <c r="M25" s="422"/>
      <c r="N25" s="422"/>
      <c r="O25" s="422"/>
      <c r="P25" s="448">
        <v>1</v>
      </c>
      <c r="Q25" s="458"/>
      <c r="R25" s="422">
        <v>1</v>
      </c>
      <c r="S25" s="428"/>
      <c r="T25" s="428"/>
      <c r="U25" s="428"/>
      <c r="V25" s="422"/>
      <c r="W25" s="422"/>
      <c r="X25" s="422"/>
      <c r="Y25" s="422"/>
      <c r="Z25" s="448"/>
      <c r="AA25" s="458"/>
      <c r="AB25" s="422"/>
      <c r="AC25" s="428"/>
      <c r="AD25" s="422"/>
      <c r="AE25" s="428"/>
      <c r="AF25" s="422"/>
      <c r="AG25" s="422"/>
      <c r="AH25" s="422"/>
      <c r="AI25" s="422"/>
      <c r="AJ25" s="448">
        <v>1</v>
      </c>
      <c r="AK25" s="458"/>
      <c r="AL25" s="422">
        <v>1</v>
      </c>
      <c r="AM25" s="428"/>
      <c r="AN25" s="427"/>
      <c r="AO25" s="427"/>
      <c r="AP25" s="448"/>
      <c r="AQ25" s="458"/>
      <c r="AR25" s="422"/>
      <c r="AS25" s="428"/>
    </row>
    <row r="26" spans="1:45" ht="102.75" customHeight="1">
      <c r="A26" s="64" t="s">
        <v>530</v>
      </c>
      <c r="B26" s="331"/>
      <c r="C26" s="332"/>
      <c r="D26" s="332"/>
      <c r="E26" s="332"/>
      <c r="F26" s="448"/>
      <c r="G26" s="458"/>
      <c r="H26" s="422"/>
      <c r="I26" s="428"/>
      <c r="J26" s="422"/>
      <c r="K26" s="428"/>
      <c r="L26" s="422"/>
      <c r="M26" s="422"/>
      <c r="N26" s="422"/>
      <c r="O26" s="422"/>
      <c r="P26" s="448">
        <v>1</v>
      </c>
      <c r="Q26" s="458"/>
      <c r="R26" s="422">
        <v>1</v>
      </c>
      <c r="S26" s="428"/>
      <c r="T26" s="428"/>
      <c r="U26" s="428"/>
      <c r="V26" s="422"/>
      <c r="W26" s="422"/>
      <c r="X26" s="422"/>
      <c r="Y26" s="422"/>
      <c r="Z26" s="448"/>
      <c r="AA26" s="458"/>
      <c r="AB26" s="422"/>
      <c r="AC26" s="428"/>
      <c r="AD26" s="422"/>
      <c r="AE26" s="428"/>
      <c r="AF26" s="422"/>
      <c r="AG26" s="422"/>
      <c r="AH26" s="422"/>
      <c r="AI26" s="422"/>
      <c r="AJ26" s="448">
        <v>1</v>
      </c>
      <c r="AK26" s="458"/>
      <c r="AL26" s="422">
        <v>1</v>
      </c>
      <c r="AM26" s="428"/>
      <c r="AN26" s="427"/>
      <c r="AO26" s="427"/>
      <c r="AP26" s="448"/>
      <c r="AQ26" s="458"/>
      <c r="AR26" s="422"/>
      <c r="AS26" s="428"/>
    </row>
    <row r="27" spans="1:45" ht="75.75" customHeight="1">
      <c r="A27" s="64" t="s">
        <v>531</v>
      </c>
      <c r="B27" s="331"/>
      <c r="C27" s="332"/>
      <c r="D27" s="332"/>
      <c r="E27" s="332"/>
      <c r="F27" s="448"/>
      <c r="G27" s="458"/>
      <c r="H27" s="422"/>
      <c r="I27" s="428"/>
      <c r="J27" s="422"/>
      <c r="K27" s="428"/>
      <c r="L27" s="422"/>
      <c r="M27" s="422"/>
      <c r="N27" s="422"/>
      <c r="O27" s="422"/>
      <c r="P27" s="448">
        <v>1</v>
      </c>
      <c r="Q27" s="458"/>
      <c r="R27" s="422">
        <v>1</v>
      </c>
      <c r="S27" s="428"/>
      <c r="T27" s="428"/>
      <c r="U27" s="428"/>
      <c r="V27" s="422"/>
      <c r="W27" s="422"/>
      <c r="X27" s="422"/>
      <c r="Y27" s="422"/>
      <c r="Z27" s="448"/>
      <c r="AA27" s="458"/>
      <c r="AB27" s="422"/>
      <c r="AC27" s="428"/>
      <c r="AD27" s="422"/>
      <c r="AE27" s="428"/>
      <c r="AF27" s="422"/>
      <c r="AG27" s="422"/>
      <c r="AH27" s="422"/>
      <c r="AI27" s="422"/>
      <c r="AJ27" s="448">
        <v>1</v>
      </c>
      <c r="AK27" s="458"/>
      <c r="AL27" s="422">
        <v>1</v>
      </c>
      <c r="AM27" s="428"/>
      <c r="AN27" s="427"/>
      <c r="AO27" s="427"/>
      <c r="AP27" s="448"/>
      <c r="AQ27" s="458"/>
      <c r="AR27" s="422"/>
      <c r="AS27" s="428"/>
    </row>
    <row r="28" spans="1:45" ht="72">
      <c r="A28" s="64" t="s">
        <v>611</v>
      </c>
      <c r="B28" s="331"/>
      <c r="C28" s="332"/>
      <c r="D28" s="332"/>
      <c r="E28" s="332"/>
      <c r="F28" s="448"/>
      <c r="G28" s="458"/>
      <c r="H28" s="422"/>
      <c r="I28" s="428"/>
      <c r="J28" s="422"/>
      <c r="K28" s="428"/>
      <c r="L28" s="422"/>
      <c r="M28" s="422"/>
      <c r="N28" s="422"/>
      <c r="O28" s="422"/>
      <c r="P28" s="448">
        <v>1</v>
      </c>
      <c r="Q28" s="458"/>
      <c r="R28" s="422"/>
      <c r="S28" s="428"/>
      <c r="T28" s="428"/>
      <c r="U28" s="428"/>
      <c r="V28" s="422"/>
      <c r="W28" s="422"/>
      <c r="X28" s="422"/>
      <c r="Y28" s="422"/>
      <c r="Z28" s="448"/>
      <c r="AA28" s="458"/>
      <c r="AB28" s="422"/>
      <c r="AC28" s="428"/>
      <c r="AD28" s="422"/>
      <c r="AE28" s="428"/>
      <c r="AF28" s="422"/>
      <c r="AG28" s="422"/>
      <c r="AH28" s="422"/>
      <c r="AI28" s="422"/>
      <c r="AJ28" s="448">
        <v>1</v>
      </c>
      <c r="AK28" s="458"/>
      <c r="AL28" s="422">
        <v>1</v>
      </c>
      <c r="AM28" s="428"/>
      <c r="AN28" s="427"/>
      <c r="AO28" s="427"/>
      <c r="AP28" s="448"/>
      <c r="AQ28" s="458"/>
      <c r="AR28" s="422"/>
      <c r="AS28" s="428"/>
    </row>
    <row r="29" spans="1:45" ht="48">
      <c r="A29" s="64" t="s">
        <v>532</v>
      </c>
      <c r="B29" s="331"/>
      <c r="C29" s="332"/>
      <c r="D29" s="332"/>
      <c r="E29" s="332"/>
      <c r="F29" s="448"/>
      <c r="G29" s="458"/>
      <c r="H29" s="422"/>
      <c r="I29" s="428"/>
      <c r="J29" s="422"/>
      <c r="K29" s="428"/>
      <c r="L29" s="422"/>
      <c r="M29" s="422"/>
      <c r="N29" s="422"/>
      <c r="O29" s="422"/>
      <c r="P29" s="448">
        <v>1</v>
      </c>
      <c r="Q29" s="458"/>
      <c r="R29" s="422"/>
      <c r="S29" s="428"/>
      <c r="T29" s="428"/>
      <c r="U29" s="428"/>
      <c r="V29" s="422"/>
      <c r="W29" s="422"/>
      <c r="X29" s="422"/>
      <c r="Y29" s="422"/>
      <c r="Z29" s="448"/>
      <c r="AA29" s="458"/>
      <c r="AB29" s="422"/>
      <c r="AC29" s="428"/>
      <c r="AD29" s="422"/>
      <c r="AE29" s="428"/>
      <c r="AF29" s="422"/>
      <c r="AG29" s="422"/>
      <c r="AH29" s="422"/>
      <c r="AI29" s="422"/>
      <c r="AJ29" s="448"/>
      <c r="AK29" s="458"/>
      <c r="AL29" s="422"/>
      <c r="AM29" s="428"/>
      <c r="AN29" s="427"/>
      <c r="AO29" s="427"/>
      <c r="AP29" s="448"/>
      <c r="AQ29" s="458"/>
      <c r="AR29" s="422"/>
      <c r="AS29" s="428"/>
    </row>
    <row r="30" spans="1:45" ht="27.6" customHeight="1">
      <c r="A30" s="64" t="s">
        <v>387</v>
      </c>
      <c r="B30" s="331">
        <v>5</v>
      </c>
      <c r="C30" s="332">
        <v>3</v>
      </c>
      <c r="D30" s="332">
        <v>5</v>
      </c>
      <c r="E30" s="332">
        <v>5</v>
      </c>
      <c r="F30" s="449">
        <f>SUM(F31:F35)</f>
        <v>0</v>
      </c>
      <c r="G30" s="456">
        <f>IF(F30&lt;1,0,IF(F30&lt;2,1,IF(F30&lt;3,2,IF(F30&lt;4,3,IF(F30&lt;5,4,IF(F30=5,5))))))</f>
        <v>0</v>
      </c>
      <c r="H30" s="424">
        <f t="shared" ref="H30" si="68">SUM(H31:H35)</f>
        <v>0</v>
      </c>
      <c r="I30" s="423">
        <f t="shared" ref="I30" si="69">IF(H30&lt;1,0,IF(H30&lt;2,1,IF(H30&lt;3,2,IF(H30&lt;4,3,IF(H30&lt;5,4,IF(H30=5,5))))))</f>
        <v>0</v>
      </c>
      <c r="J30" s="424">
        <f t="shared" ref="J30" si="70">SUM(J31:J35)</f>
        <v>0</v>
      </c>
      <c r="K30" s="423">
        <f t="shared" ref="K30" si="71">IF(J30&lt;1,0,IF(J30&lt;2,1,IF(J30&lt;3,2,IF(J30&lt;4,3,IF(J30&lt;5,4,IF(J30=5,5))))))</f>
        <v>0</v>
      </c>
      <c r="L30" s="424">
        <f t="shared" ref="L30" si="72">SUM(L31:L35)</f>
        <v>0</v>
      </c>
      <c r="M30" s="423">
        <f t="shared" ref="M30" si="73">IF(L30&lt;1,0,IF(L30&lt;2,1,IF(L30&lt;3,2,IF(L30&lt;4,3,IF(L30&lt;5,4,IF(L30=5,5))))))</f>
        <v>0</v>
      </c>
      <c r="N30" s="424">
        <f t="shared" ref="N30" si="74">SUM(N31:N35)</f>
        <v>0</v>
      </c>
      <c r="O30" s="423">
        <f t="shared" ref="O30" si="75">IF(N30&lt;1,0,IF(N30&lt;2,1,IF(N30&lt;3,2,IF(N30&lt;4,3,IF(N30&lt;5,4,IF(N30=5,5))))))</f>
        <v>0</v>
      </c>
      <c r="P30" s="449">
        <f t="shared" ref="P30" si="76">SUM(P31:P35)</f>
        <v>5</v>
      </c>
      <c r="Q30" s="456">
        <f t="shared" ref="Q30" si="77">IF(P30&lt;1,0,IF(P30&lt;2,1,IF(P30&lt;3,2,IF(P30&lt;4,3,IF(P30&lt;5,4,IF(P30=5,5))))))</f>
        <v>5</v>
      </c>
      <c r="R30" s="424">
        <f t="shared" ref="R30" si="78">SUM(R31:R35)</f>
        <v>2</v>
      </c>
      <c r="S30" s="423">
        <f t="shared" ref="S30" si="79">IF(R30&lt;1,0,IF(R30&lt;2,1,IF(R30&lt;3,2,IF(R30&lt;4,3,IF(R30&lt;5,4,IF(R30=5,5))))))</f>
        <v>2</v>
      </c>
      <c r="T30" s="424">
        <f t="shared" ref="T30" si="80">SUM(T31:T35)</f>
        <v>0</v>
      </c>
      <c r="U30" s="423">
        <f t="shared" ref="U30" si="81">IF(T30&lt;1,0,IF(T30&lt;2,1,IF(T30&lt;3,2,IF(T30&lt;4,3,IF(T30&lt;5,4,IF(T30=5,5))))))</f>
        <v>0</v>
      </c>
      <c r="V30" s="424">
        <f t="shared" ref="V30" si="82">SUM(V31:V35)</f>
        <v>0</v>
      </c>
      <c r="W30" s="423">
        <f t="shared" ref="W30" si="83">IF(V30&lt;1,0,IF(V30&lt;2,1,IF(V30&lt;3,2,IF(V30&lt;4,3,IF(V30&lt;5,4,IF(V30=5,5))))))</f>
        <v>0</v>
      </c>
      <c r="X30" s="424">
        <f t="shared" ref="X30" si="84">SUM(X31:X35)</f>
        <v>0</v>
      </c>
      <c r="Y30" s="423">
        <f t="shared" ref="Y30" si="85">IF(X30&lt;1,0,IF(X30&lt;2,1,IF(X30&lt;3,2,IF(X30&lt;4,3,IF(X30&lt;5,4,IF(X30=5,5))))))</f>
        <v>0</v>
      </c>
      <c r="Z30" s="449">
        <f t="shared" ref="Z30" si="86">SUM(Z31:Z35)</f>
        <v>0</v>
      </c>
      <c r="AA30" s="456">
        <f t="shared" ref="AA30" si="87">IF(Z30&lt;1,0,IF(Z30&lt;2,1,IF(Z30&lt;3,2,IF(Z30&lt;4,3,IF(Z30&lt;5,4,IF(Z30=5,5))))))</f>
        <v>0</v>
      </c>
      <c r="AB30" s="424">
        <f t="shared" ref="AB30" si="88">SUM(AB31:AB35)</f>
        <v>0</v>
      </c>
      <c r="AC30" s="423">
        <f t="shared" ref="AC30" si="89">IF(AB30&lt;1,0,IF(AB30&lt;2,1,IF(AB30&lt;3,2,IF(AB30&lt;4,3,IF(AB30&lt;5,4,IF(AB30=5,5))))))</f>
        <v>0</v>
      </c>
      <c r="AD30" s="424">
        <f t="shared" ref="AD30" si="90">SUM(AD31:AD35)</f>
        <v>0</v>
      </c>
      <c r="AE30" s="423">
        <f t="shared" ref="AE30" si="91">IF(AD30&lt;1,0,IF(AD30&lt;2,1,IF(AD30&lt;3,2,IF(AD30&lt;4,3,IF(AD30&lt;5,4,IF(AD30=5,5))))))</f>
        <v>0</v>
      </c>
      <c r="AF30" s="424">
        <f t="shared" ref="AF30" si="92">SUM(AF31:AF35)</f>
        <v>0</v>
      </c>
      <c r="AG30" s="423">
        <f t="shared" ref="AG30" si="93">IF(AF30&lt;1,0,IF(AF30&lt;2,1,IF(AF30&lt;3,2,IF(AF30&lt;4,3,IF(AF30&lt;5,4,IF(AF30=5,5))))))</f>
        <v>0</v>
      </c>
      <c r="AH30" s="424">
        <f t="shared" ref="AH30" si="94">SUM(AH31:AH35)</f>
        <v>0</v>
      </c>
      <c r="AI30" s="423">
        <f t="shared" ref="AI30" si="95">IF(AH30&lt;1,0,IF(AH30&lt;2,1,IF(AH30&lt;3,2,IF(AH30&lt;4,3,IF(AH30&lt;5,4,IF(AH30=5,5))))))</f>
        <v>0</v>
      </c>
      <c r="AJ30" s="449">
        <f t="shared" ref="AJ30" si="96">SUM(AJ31:AJ35)</f>
        <v>3</v>
      </c>
      <c r="AK30" s="456">
        <f t="shared" ref="AK30" si="97">IF(AJ30&lt;1,0,IF(AJ30&lt;2,1,IF(AJ30&lt;3,2,IF(AJ30&lt;4,3,IF(AJ30&lt;5,4,IF(AJ30=5,5))))))</f>
        <v>3</v>
      </c>
      <c r="AL30" s="424">
        <f t="shared" ref="AL30" si="98">SUM(AL31:AL35)</f>
        <v>1</v>
      </c>
      <c r="AM30" s="423">
        <f t="shared" ref="AM30" si="99">IF(AL30&lt;1,0,IF(AL30&lt;2,1,IF(AL30&lt;3,2,IF(AL30&lt;4,3,IF(AL30&lt;5,4,IF(AL30=5,5))))))</f>
        <v>1</v>
      </c>
      <c r="AN30" s="424">
        <v>3</v>
      </c>
      <c r="AO30" s="423">
        <f>IF(AN30&lt;1,0,IF(AN30&lt;2,1,IF(AN30&lt;3,2,IF(AN30&lt;4,3,IF(AN30&lt;5,4,IF(AN30=5,5))))))</f>
        <v>3</v>
      </c>
      <c r="AP30" s="449">
        <f t="shared" ref="AP30" si="100">SUM(AP31:AP35)</f>
        <v>0</v>
      </c>
      <c r="AQ30" s="456">
        <f t="shared" ref="AQ30" si="101">IF(AP30&lt;1,0,IF(AP30&lt;2,1,IF(AP30&lt;3,2,IF(AP30&lt;4,3,IF(AP30&lt;5,4,IF(AP30=5,5))))))</f>
        <v>0</v>
      </c>
      <c r="AR30" s="424">
        <f t="shared" ref="AR30" si="102">SUM(AR31:AR35)</f>
        <v>0</v>
      </c>
      <c r="AS30" s="423">
        <f t="shared" ref="AS30" si="103">IF(AR30&lt;1,0,IF(AR30&lt;2,1,IF(AR30&lt;3,2,IF(AR30&lt;4,3,IF(AR30&lt;5,4,IF(AR30=5,5))))))</f>
        <v>0</v>
      </c>
    </row>
    <row r="31" spans="1:45" ht="48">
      <c r="A31" s="64" t="s">
        <v>533</v>
      </c>
      <c r="B31" s="331"/>
      <c r="C31" s="332"/>
      <c r="D31" s="332"/>
      <c r="E31" s="332"/>
      <c r="F31" s="448"/>
      <c r="G31" s="457"/>
      <c r="H31" s="422"/>
      <c r="I31" s="426"/>
      <c r="J31" s="422"/>
      <c r="K31" s="426"/>
      <c r="L31" s="422"/>
      <c r="M31" s="422"/>
      <c r="N31" s="422"/>
      <c r="O31" s="422"/>
      <c r="P31" s="448">
        <v>1</v>
      </c>
      <c r="Q31" s="457"/>
      <c r="R31" s="422">
        <v>1</v>
      </c>
      <c r="S31" s="426"/>
      <c r="T31" s="426"/>
      <c r="U31" s="426"/>
      <c r="V31" s="422"/>
      <c r="W31" s="422"/>
      <c r="X31" s="422"/>
      <c r="Y31" s="422"/>
      <c r="Z31" s="448"/>
      <c r="AA31" s="457"/>
      <c r="AB31" s="426"/>
      <c r="AC31" s="426"/>
      <c r="AD31" s="426"/>
      <c r="AE31" s="426"/>
      <c r="AF31" s="422"/>
      <c r="AG31" s="422"/>
      <c r="AH31" s="422"/>
      <c r="AI31" s="422"/>
      <c r="AJ31" s="448">
        <v>1</v>
      </c>
      <c r="AK31" s="457"/>
      <c r="AL31" s="426">
        <v>1</v>
      </c>
      <c r="AM31" s="426"/>
      <c r="AN31" s="423"/>
      <c r="AO31" s="423"/>
      <c r="AP31" s="448"/>
      <c r="AQ31" s="457"/>
      <c r="AR31" s="426"/>
      <c r="AS31" s="426"/>
    </row>
    <row r="32" spans="1:45" ht="72">
      <c r="A32" s="64" t="s">
        <v>534</v>
      </c>
      <c r="B32" s="331"/>
      <c r="C32" s="332"/>
      <c r="D32" s="332"/>
      <c r="E32" s="332"/>
      <c r="F32" s="448"/>
      <c r="G32" s="457"/>
      <c r="H32" s="422"/>
      <c r="I32" s="426"/>
      <c r="J32" s="422"/>
      <c r="K32" s="426"/>
      <c r="L32" s="422"/>
      <c r="M32" s="422"/>
      <c r="N32" s="422"/>
      <c r="O32" s="422"/>
      <c r="P32" s="448">
        <v>1</v>
      </c>
      <c r="Q32" s="457"/>
      <c r="R32" s="422">
        <v>1</v>
      </c>
      <c r="S32" s="426"/>
      <c r="T32" s="426"/>
      <c r="U32" s="426"/>
      <c r="V32" s="422"/>
      <c r="W32" s="422"/>
      <c r="X32" s="422"/>
      <c r="Y32" s="422"/>
      <c r="Z32" s="448"/>
      <c r="AA32" s="457"/>
      <c r="AB32" s="426"/>
      <c r="AC32" s="426"/>
      <c r="AD32" s="426"/>
      <c r="AE32" s="426"/>
      <c r="AF32" s="422"/>
      <c r="AG32" s="422"/>
      <c r="AH32" s="422"/>
      <c r="AI32" s="422"/>
      <c r="AJ32" s="448">
        <v>1</v>
      </c>
      <c r="AK32" s="457"/>
      <c r="AL32" s="426"/>
      <c r="AM32" s="426"/>
      <c r="AN32" s="423"/>
      <c r="AO32" s="423"/>
      <c r="AP32" s="448"/>
      <c r="AQ32" s="457"/>
      <c r="AR32" s="426"/>
      <c r="AS32" s="426"/>
    </row>
    <row r="33" spans="1:45" ht="96">
      <c r="A33" s="64" t="s">
        <v>535</v>
      </c>
      <c r="B33" s="331"/>
      <c r="C33" s="332"/>
      <c r="D33" s="332"/>
      <c r="E33" s="332"/>
      <c r="F33" s="448"/>
      <c r="G33" s="457"/>
      <c r="H33" s="422"/>
      <c r="I33" s="426"/>
      <c r="J33" s="422"/>
      <c r="K33" s="426"/>
      <c r="L33" s="422"/>
      <c r="M33" s="422"/>
      <c r="N33" s="422"/>
      <c r="O33" s="422"/>
      <c r="P33" s="448">
        <v>1</v>
      </c>
      <c r="Q33" s="457"/>
      <c r="R33" s="422"/>
      <c r="S33" s="426"/>
      <c r="T33" s="426"/>
      <c r="U33" s="426"/>
      <c r="V33" s="422"/>
      <c r="W33" s="422"/>
      <c r="X33" s="422"/>
      <c r="Y33" s="422"/>
      <c r="Z33" s="448"/>
      <c r="AA33" s="457"/>
      <c r="AB33" s="426"/>
      <c r="AC33" s="426"/>
      <c r="AD33" s="426"/>
      <c r="AE33" s="426"/>
      <c r="AF33" s="422"/>
      <c r="AG33" s="422"/>
      <c r="AH33" s="422"/>
      <c r="AI33" s="422"/>
      <c r="AJ33" s="448">
        <v>1</v>
      </c>
      <c r="AK33" s="457"/>
      <c r="AL33" s="426"/>
      <c r="AM33" s="426"/>
      <c r="AN33" s="423"/>
      <c r="AO33" s="423"/>
      <c r="AP33" s="448"/>
      <c r="AQ33" s="457"/>
      <c r="AR33" s="426"/>
      <c r="AS33" s="426"/>
    </row>
    <row r="34" spans="1:45" ht="120">
      <c r="A34" s="64" t="s">
        <v>536</v>
      </c>
      <c r="B34" s="331"/>
      <c r="C34" s="332"/>
      <c r="D34" s="332"/>
      <c r="E34" s="332"/>
      <c r="F34" s="448"/>
      <c r="G34" s="457"/>
      <c r="H34" s="422"/>
      <c r="I34" s="426"/>
      <c r="J34" s="422"/>
      <c r="K34" s="426"/>
      <c r="L34" s="422"/>
      <c r="M34" s="422"/>
      <c r="N34" s="422"/>
      <c r="O34" s="422"/>
      <c r="P34" s="448">
        <v>1</v>
      </c>
      <c r="Q34" s="457"/>
      <c r="R34" s="422"/>
      <c r="S34" s="426"/>
      <c r="T34" s="426"/>
      <c r="U34" s="426"/>
      <c r="V34" s="422"/>
      <c r="W34" s="422"/>
      <c r="X34" s="422"/>
      <c r="Y34" s="422"/>
      <c r="Z34" s="448"/>
      <c r="AA34" s="457"/>
      <c r="AB34" s="426"/>
      <c r="AC34" s="426"/>
      <c r="AD34" s="426"/>
      <c r="AE34" s="426"/>
      <c r="AF34" s="422"/>
      <c r="AG34" s="422"/>
      <c r="AH34" s="422"/>
      <c r="AI34" s="422"/>
      <c r="AJ34" s="448"/>
      <c r="AK34" s="457"/>
      <c r="AL34" s="426"/>
      <c r="AM34" s="426"/>
      <c r="AN34" s="423"/>
      <c r="AO34" s="423"/>
      <c r="AP34" s="448"/>
      <c r="AQ34" s="457"/>
      <c r="AR34" s="426"/>
      <c r="AS34" s="426"/>
    </row>
    <row r="35" spans="1:45" ht="125.25" customHeight="1">
      <c r="A35" s="64" t="s">
        <v>537</v>
      </c>
      <c r="B35" s="331"/>
      <c r="C35" s="332"/>
      <c r="D35" s="332"/>
      <c r="E35" s="332"/>
      <c r="F35" s="448"/>
      <c r="G35" s="457"/>
      <c r="H35" s="422"/>
      <c r="I35" s="426"/>
      <c r="J35" s="422"/>
      <c r="K35" s="426"/>
      <c r="L35" s="422"/>
      <c r="M35" s="422"/>
      <c r="N35" s="422"/>
      <c r="O35" s="422"/>
      <c r="P35" s="448">
        <v>1</v>
      </c>
      <c r="Q35" s="457"/>
      <c r="R35" s="422"/>
      <c r="S35" s="426"/>
      <c r="T35" s="426"/>
      <c r="U35" s="426"/>
      <c r="V35" s="422"/>
      <c r="W35" s="422"/>
      <c r="X35" s="422"/>
      <c r="Y35" s="422"/>
      <c r="Z35" s="448"/>
      <c r="AA35" s="457"/>
      <c r="AB35" s="426"/>
      <c r="AC35" s="426"/>
      <c r="AD35" s="426"/>
      <c r="AE35" s="426"/>
      <c r="AF35" s="422"/>
      <c r="AG35" s="422"/>
      <c r="AH35" s="422"/>
      <c r="AI35" s="422"/>
      <c r="AJ35" s="448"/>
      <c r="AK35" s="457"/>
      <c r="AL35" s="426"/>
      <c r="AM35" s="426"/>
      <c r="AN35" s="423"/>
      <c r="AO35" s="423"/>
      <c r="AP35" s="448"/>
      <c r="AQ35" s="457"/>
      <c r="AR35" s="426"/>
      <c r="AS35" s="426"/>
    </row>
    <row r="36" spans="1:45" ht="24.6" customHeight="1">
      <c r="A36" s="64" t="s">
        <v>388</v>
      </c>
      <c r="B36" s="331">
        <v>5</v>
      </c>
      <c r="C36" s="332">
        <v>5</v>
      </c>
      <c r="D36" s="332">
        <v>5</v>
      </c>
      <c r="E36" s="332">
        <v>4</v>
      </c>
      <c r="F36" s="449">
        <f>SUM(F37:F41)</f>
        <v>0</v>
      </c>
      <c r="G36" s="456">
        <f>IF(F36&lt;1,0,IF(F36&lt;2,1,IF(F36&lt;3,2,IF(F36&lt;5,3,IF(F36&lt;6,4,IF(F36=6,5))))))</f>
        <v>0</v>
      </c>
      <c r="H36" s="424">
        <f>SUM(H37:H41)</f>
        <v>0</v>
      </c>
      <c r="I36" s="423">
        <f t="shared" ref="I36" si="104">IF(H36&lt;1,0,IF(H36&lt;2,1,IF(H36&lt;3,2,IF(H36&lt;5,3,IF(H36&lt;6,4,IF(H36=6,5))))))</f>
        <v>0</v>
      </c>
      <c r="J36" s="424">
        <f>SUM(J37:J41)</f>
        <v>0</v>
      </c>
      <c r="K36" s="423">
        <f t="shared" ref="K36" si="105">IF(J36&lt;1,0,IF(J36&lt;2,1,IF(J36&lt;3,2,IF(J36&lt;5,3,IF(J36&lt;6,4,IF(J36=6,5))))))</f>
        <v>0</v>
      </c>
      <c r="L36" s="424">
        <f>SUM(L37:L41)</f>
        <v>0</v>
      </c>
      <c r="M36" s="423">
        <f t="shared" ref="M36" si="106">IF(L36&lt;1,0,IF(L36&lt;2,1,IF(L36&lt;3,2,IF(L36&lt;5,3,IF(L36&lt;6,4,IF(L36=6,5))))))</f>
        <v>0</v>
      </c>
      <c r="N36" s="424">
        <f>SUM(N37:N41)</f>
        <v>0</v>
      </c>
      <c r="O36" s="423">
        <f t="shared" ref="O36" si="107">IF(N36&lt;1,0,IF(N36&lt;2,1,IF(N36&lt;3,2,IF(N36&lt;5,3,IF(N36&lt;6,4,IF(N36=6,5))))))</f>
        <v>0</v>
      </c>
      <c r="P36" s="449">
        <f>SUM(P37:P41)</f>
        <v>5</v>
      </c>
      <c r="Q36" s="456">
        <f t="shared" ref="Q36" si="108">IF(P36&lt;1,0,IF(P36&lt;2,1,IF(P36&lt;3,2,IF(P36&lt;5,3,IF(P36&lt;6,4,IF(P36=6,5))))))</f>
        <v>4</v>
      </c>
      <c r="R36" s="424">
        <f>SUM(R37:R41)</f>
        <v>4</v>
      </c>
      <c r="S36" s="423">
        <f t="shared" ref="S36" si="109">IF(R36&lt;1,0,IF(R36&lt;2,1,IF(R36&lt;3,2,IF(R36&lt;5,3,IF(R36&lt;6,4,IF(R36=6,5))))))</f>
        <v>3</v>
      </c>
      <c r="T36" s="424">
        <f>SUM(T37:T41)</f>
        <v>0</v>
      </c>
      <c r="U36" s="423">
        <f t="shared" ref="U36" si="110">IF(T36&lt;1,0,IF(T36&lt;2,1,IF(T36&lt;3,2,IF(T36&lt;5,3,IF(T36&lt;6,4,IF(T36=6,5))))))</f>
        <v>0</v>
      </c>
      <c r="V36" s="424">
        <f>SUM(V37:V41)</f>
        <v>0</v>
      </c>
      <c r="W36" s="423">
        <f t="shared" ref="W36" si="111">IF(V36&lt;1,0,IF(V36&lt;2,1,IF(V36&lt;3,2,IF(V36&lt;5,3,IF(V36&lt;6,4,IF(V36=6,5))))))</f>
        <v>0</v>
      </c>
      <c r="X36" s="424">
        <f>SUM(X37:X41)</f>
        <v>0</v>
      </c>
      <c r="Y36" s="423">
        <f t="shared" ref="Y36" si="112">IF(X36&lt;1,0,IF(X36&lt;2,1,IF(X36&lt;3,2,IF(X36&lt;5,3,IF(X36&lt;6,4,IF(X36=6,5))))))</f>
        <v>0</v>
      </c>
      <c r="Z36" s="449">
        <f>SUM(Z37:Z41)</f>
        <v>0</v>
      </c>
      <c r="AA36" s="456">
        <f t="shared" ref="AA36" si="113">IF(Z36&lt;1,0,IF(Z36&lt;2,1,IF(Z36&lt;3,2,IF(Z36&lt;5,3,IF(Z36&lt;6,4,IF(Z36=6,5))))))</f>
        <v>0</v>
      </c>
      <c r="AB36" s="424">
        <f>SUM(AB37:AB41)</f>
        <v>0</v>
      </c>
      <c r="AC36" s="423">
        <f t="shared" ref="AC36" si="114">IF(AB36&lt;1,0,IF(AB36&lt;2,1,IF(AB36&lt;3,2,IF(AB36&lt;5,3,IF(AB36&lt;6,4,IF(AB36=6,5))))))</f>
        <v>0</v>
      </c>
      <c r="AD36" s="424">
        <f>SUM(AD37:AD41)</f>
        <v>0</v>
      </c>
      <c r="AE36" s="423">
        <f t="shared" ref="AE36" si="115">IF(AD36&lt;1,0,IF(AD36&lt;2,1,IF(AD36&lt;3,2,IF(AD36&lt;5,3,IF(AD36&lt;6,4,IF(AD36=6,5))))))</f>
        <v>0</v>
      </c>
      <c r="AF36" s="424">
        <f>SUM(AF37:AF41)</f>
        <v>0</v>
      </c>
      <c r="AG36" s="423">
        <f t="shared" ref="AG36" si="116">IF(AF36&lt;1,0,IF(AF36&lt;2,1,IF(AF36&lt;3,2,IF(AF36&lt;5,3,IF(AF36&lt;6,4,IF(AF36=6,5))))))</f>
        <v>0</v>
      </c>
      <c r="AH36" s="424">
        <f>SUM(AH37:AH41)</f>
        <v>0</v>
      </c>
      <c r="AI36" s="423">
        <f t="shared" ref="AI36" si="117">IF(AH36&lt;1,0,IF(AH36&lt;2,1,IF(AH36&lt;3,2,IF(AH36&lt;5,3,IF(AH36&lt;6,4,IF(AH36=6,5))))))</f>
        <v>0</v>
      </c>
      <c r="AJ36" s="449">
        <f>SUM(AJ37:AJ41)</f>
        <v>5</v>
      </c>
      <c r="AK36" s="456">
        <f t="shared" ref="AK36" si="118">IF(AJ36&lt;1,0,IF(AJ36&lt;2,1,IF(AJ36&lt;3,2,IF(AJ36&lt;5,3,IF(AJ36&lt;6,4,IF(AJ36=6,5))))))</f>
        <v>4</v>
      </c>
      <c r="AL36" s="424">
        <f>SUM(AL37:AL41)</f>
        <v>3</v>
      </c>
      <c r="AM36" s="423">
        <f t="shared" ref="AM36" si="119">IF(AL36&lt;1,0,IF(AL36&lt;2,1,IF(AL36&lt;3,2,IF(AL36&lt;5,3,IF(AL36&lt;6,4,IF(AL36=6,5))))))</f>
        <v>3</v>
      </c>
      <c r="AN36" s="424">
        <v>6</v>
      </c>
      <c r="AO36" s="423">
        <f>IF(AN36&lt;1,0,IF(AN36&lt;2,1,IF(AN36&lt;3,2,IF(AN36&lt;5,3,IF(AN36&lt;6,4,IF(AN36=6,5))))))</f>
        <v>5</v>
      </c>
      <c r="AP36" s="449">
        <f>SUM(AP37:AP41)</f>
        <v>0</v>
      </c>
      <c r="AQ36" s="456">
        <f t="shared" ref="AQ36" si="120">IF(AP36&lt;1,0,IF(AP36&lt;2,1,IF(AP36&lt;3,2,IF(AP36&lt;5,3,IF(AP36&lt;6,4,IF(AP36=6,5))))))</f>
        <v>0</v>
      </c>
      <c r="AR36" s="424">
        <f>SUM(AR37:AR41)</f>
        <v>0</v>
      </c>
      <c r="AS36" s="423">
        <f t="shared" ref="AS36" si="121">IF(AR36&lt;1,0,IF(AR36&lt;2,1,IF(AR36&lt;3,2,IF(AR36&lt;5,3,IF(AR36&lt;6,4,IF(AR36=6,5))))))</f>
        <v>0</v>
      </c>
    </row>
    <row r="37" spans="1:45" ht="72">
      <c r="A37" s="64" t="s">
        <v>538</v>
      </c>
      <c r="B37" s="331"/>
      <c r="C37" s="332"/>
      <c r="D37" s="332"/>
      <c r="E37" s="332"/>
      <c r="F37" s="448"/>
      <c r="G37" s="457"/>
      <c r="H37" s="422"/>
      <c r="I37" s="426"/>
      <c r="J37" s="422"/>
      <c r="K37" s="426"/>
      <c r="L37" s="422"/>
      <c r="M37" s="422"/>
      <c r="N37" s="422"/>
      <c r="O37" s="422"/>
      <c r="P37" s="448">
        <v>1</v>
      </c>
      <c r="Q37" s="457"/>
      <c r="R37" s="422">
        <v>1</v>
      </c>
      <c r="S37" s="426"/>
      <c r="T37" s="426"/>
      <c r="U37" s="426"/>
      <c r="V37" s="422"/>
      <c r="W37" s="422"/>
      <c r="X37" s="422"/>
      <c r="Y37" s="422"/>
      <c r="Z37" s="448"/>
      <c r="AA37" s="457"/>
      <c r="AB37" s="422"/>
      <c r="AC37" s="426"/>
      <c r="AD37" s="422"/>
      <c r="AE37" s="426"/>
      <c r="AF37" s="422"/>
      <c r="AG37" s="422"/>
      <c r="AH37" s="422"/>
      <c r="AI37" s="422"/>
      <c r="AJ37" s="448">
        <v>1</v>
      </c>
      <c r="AK37" s="457"/>
      <c r="AL37" s="422">
        <v>1</v>
      </c>
      <c r="AM37" s="426"/>
      <c r="AN37" s="423"/>
      <c r="AO37" s="423"/>
      <c r="AP37" s="448"/>
      <c r="AQ37" s="457"/>
      <c r="AR37" s="422"/>
      <c r="AS37" s="426"/>
    </row>
    <row r="38" spans="1:45" ht="72">
      <c r="A38" s="64" t="s">
        <v>539</v>
      </c>
      <c r="B38" s="331"/>
      <c r="C38" s="332"/>
      <c r="D38" s="332"/>
      <c r="E38" s="332"/>
      <c r="F38" s="448"/>
      <c r="G38" s="457"/>
      <c r="H38" s="422"/>
      <c r="I38" s="426"/>
      <c r="J38" s="422"/>
      <c r="K38" s="426"/>
      <c r="L38" s="422"/>
      <c r="M38" s="422"/>
      <c r="N38" s="422"/>
      <c r="O38" s="422"/>
      <c r="P38" s="448">
        <v>1</v>
      </c>
      <c r="Q38" s="457"/>
      <c r="R38" s="422">
        <v>1</v>
      </c>
      <c r="S38" s="426"/>
      <c r="T38" s="426"/>
      <c r="U38" s="426"/>
      <c r="V38" s="422"/>
      <c r="W38" s="422"/>
      <c r="X38" s="422"/>
      <c r="Y38" s="422"/>
      <c r="Z38" s="448"/>
      <c r="AA38" s="457"/>
      <c r="AB38" s="422"/>
      <c r="AC38" s="426"/>
      <c r="AD38" s="422"/>
      <c r="AE38" s="426"/>
      <c r="AF38" s="422"/>
      <c r="AG38" s="422"/>
      <c r="AH38" s="422"/>
      <c r="AI38" s="422"/>
      <c r="AJ38" s="448">
        <v>1</v>
      </c>
      <c r="AK38" s="457"/>
      <c r="AL38" s="422">
        <v>1</v>
      </c>
      <c r="AM38" s="426"/>
      <c r="AN38" s="423"/>
      <c r="AO38" s="423"/>
      <c r="AP38" s="448"/>
      <c r="AQ38" s="457"/>
      <c r="AR38" s="422"/>
      <c r="AS38" s="426"/>
    </row>
    <row r="39" spans="1:45" ht="72">
      <c r="A39" s="64" t="s">
        <v>614</v>
      </c>
      <c r="B39" s="331"/>
      <c r="C39" s="332"/>
      <c r="D39" s="332"/>
      <c r="E39" s="332"/>
      <c r="F39" s="448"/>
      <c r="G39" s="457"/>
      <c r="H39" s="422"/>
      <c r="I39" s="426"/>
      <c r="J39" s="422"/>
      <c r="K39" s="426"/>
      <c r="L39" s="422"/>
      <c r="M39" s="422"/>
      <c r="N39" s="422"/>
      <c r="O39" s="422"/>
      <c r="P39" s="448">
        <v>1</v>
      </c>
      <c r="Q39" s="457"/>
      <c r="R39" s="422">
        <v>1</v>
      </c>
      <c r="S39" s="426"/>
      <c r="T39" s="426"/>
      <c r="U39" s="426"/>
      <c r="V39" s="422"/>
      <c r="W39" s="422"/>
      <c r="X39" s="422"/>
      <c r="Y39" s="422"/>
      <c r="Z39" s="448"/>
      <c r="AA39" s="457"/>
      <c r="AB39" s="422"/>
      <c r="AC39" s="426"/>
      <c r="AD39" s="422"/>
      <c r="AE39" s="426"/>
      <c r="AF39" s="422"/>
      <c r="AG39" s="422"/>
      <c r="AH39" s="422"/>
      <c r="AI39" s="422"/>
      <c r="AJ39" s="448">
        <v>1</v>
      </c>
      <c r="AK39" s="457"/>
      <c r="AL39" s="422">
        <v>1</v>
      </c>
      <c r="AM39" s="426"/>
      <c r="AN39" s="423"/>
      <c r="AO39" s="423"/>
      <c r="AP39" s="448"/>
      <c r="AQ39" s="457"/>
      <c r="AR39" s="422"/>
      <c r="AS39" s="426"/>
    </row>
    <row r="40" spans="1:45" ht="72">
      <c r="A40" s="64" t="s">
        <v>540</v>
      </c>
      <c r="B40" s="331"/>
      <c r="C40" s="332"/>
      <c r="D40" s="332"/>
      <c r="E40" s="332"/>
      <c r="F40" s="448"/>
      <c r="G40" s="457"/>
      <c r="H40" s="422"/>
      <c r="I40" s="426"/>
      <c r="J40" s="422"/>
      <c r="K40" s="426"/>
      <c r="L40" s="422"/>
      <c r="M40" s="422"/>
      <c r="N40" s="422"/>
      <c r="O40" s="422"/>
      <c r="P40" s="448">
        <v>1</v>
      </c>
      <c r="Q40" s="457"/>
      <c r="R40" s="422">
        <v>1</v>
      </c>
      <c r="S40" s="426"/>
      <c r="T40" s="426"/>
      <c r="U40" s="426"/>
      <c r="V40" s="422"/>
      <c r="W40" s="422"/>
      <c r="X40" s="422"/>
      <c r="Y40" s="422"/>
      <c r="Z40" s="448"/>
      <c r="AA40" s="457"/>
      <c r="AB40" s="422"/>
      <c r="AC40" s="426"/>
      <c r="AD40" s="422"/>
      <c r="AE40" s="426"/>
      <c r="AF40" s="422"/>
      <c r="AG40" s="422"/>
      <c r="AH40" s="422"/>
      <c r="AI40" s="422"/>
      <c r="AJ40" s="448">
        <v>1</v>
      </c>
      <c r="AK40" s="457"/>
      <c r="AL40" s="422"/>
      <c r="AM40" s="426"/>
      <c r="AN40" s="423"/>
      <c r="AO40" s="423"/>
      <c r="AP40" s="448"/>
      <c r="AQ40" s="457"/>
      <c r="AR40" s="422"/>
      <c r="AS40" s="426"/>
    </row>
    <row r="41" spans="1:45" ht="21" customHeight="1">
      <c r="A41" s="408" t="s">
        <v>541</v>
      </c>
      <c r="B41" s="331"/>
      <c r="C41" s="332"/>
      <c r="D41" s="332"/>
      <c r="E41" s="332"/>
      <c r="F41" s="448"/>
      <c r="G41" s="457"/>
      <c r="H41" s="422"/>
      <c r="I41" s="426"/>
      <c r="J41" s="422"/>
      <c r="K41" s="426"/>
      <c r="L41" s="422"/>
      <c r="M41" s="422"/>
      <c r="N41" s="422"/>
      <c r="O41" s="422"/>
      <c r="P41" s="448">
        <v>1</v>
      </c>
      <c r="Q41" s="457"/>
      <c r="R41" s="422"/>
      <c r="S41" s="426"/>
      <c r="T41" s="426"/>
      <c r="U41" s="426"/>
      <c r="V41" s="422"/>
      <c r="W41" s="422"/>
      <c r="X41" s="422"/>
      <c r="Y41" s="422"/>
      <c r="Z41" s="448"/>
      <c r="AA41" s="457"/>
      <c r="AB41" s="422"/>
      <c r="AC41" s="426"/>
      <c r="AD41" s="422"/>
      <c r="AE41" s="426"/>
      <c r="AF41" s="422"/>
      <c r="AG41" s="422"/>
      <c r="AH41" s="422"/>
      <c r="AI41" s="422"/>
      <c r="AJ41" s="448">
        <v>1</v>
      </c>
      <c r="AK41" s="457"/>
      <c r="AL41" s="422"/>
      <c r="AM41" s="426"/>
      <c r="AN41" s="423"/>
      <c r="AO41" s="423"/>
      <c r="AP41" s="448"/>
      <c r="AQ41" s="457"/>
      <c r="AR41" s="422"/>
      <c r="AS41" s="426"/>
    </row>
    <row r="42" spans="1:45" ht="72">
      <c r="A42" s="64" t="s">
        <v>542</v>
      </c>
      <c r="B42" s="331"/>
      <c r="C42" s="332"/>
      <c r="D42" s="332"/>
      <c r="E42" s="332"/>
      <c r="F42" s="448"/>
      <c r="G42" s="457"/>
      <c r="H42" s="422"/>
      <c r="I42" s="426"/>
      <c r="J42" s="422"/>
      <c r="K42" s="426"/>
      <c r="L42" s="422"/>
      <c r="M42" s="422"/>
      <c r="N42" s="422"/>
      <c r="O42" s="422"/>
      <c r="P42" s="448"/>
      <c r="Q42" s="457"/>
      <c r="R42" s="422"/>
      <c r="S42" s="426"/>
      <c r="T42" s="426"/>
      <c r="U42" s="426"/>
      <c r="V42" s="422"/>
      <c r="W42" s="422"/>
      <c r="X42" s="422"/>
      <c r="Y42" s="422"/>
      <c r="Z42" s="448"/>
      <c r="AA42" s="457"/>
      <c r="AB42" s="422"/>
      <c r="AC42" s="426"/>
      <c r="AD42" s="422"/>
      <c r="AE42" s="426"/>
      <c r="AF42" s="422"/>
      <c r="AG42" s="422"/>
      <c r="AH42" s="422"/>
      <c r="AI42" s="422"/>
      <c r="AJ42" s="448">
        <v>1</v>
      </c>
      <c r="AK42" s="457"/>
      <c r="AL42" s="422"/>
      <c r="AM42" s="426"/>
      <c r="AN42" s="423"/>
      <c r="AO42" s="423"/>
      <c r="AP42" s="448"/>
      <c r="AQ42" s="457"/>
      <c r="AR42" s="422"/>
      <c r="AS42" s="426"/>
    </row>
    <row r="43" spans="1:45" ht="25.9" customHeight="1">
      <c r="A43" s="64" t="s">
        <v>389</v>
      </c>
      <c r="B43" s="331">
        <v>3</v>
      </c>
      <c r="C43" s="332">
        <v>3</v>
      </c>
      <c r="D43" s="332">
        <v>2</v>
      </c>
      <c r="E43" s="332">
        <v>3</v>
      </c>
      <c r="F43" s="448">
        <f>SUM(F44:F49)</f>
        <v>0</v>
      </c>
      <c r="G43" s="456">
        <f>IF(F43&lt;1,0,IF(F43&lt;2,1,IF(F43&lt;3,2,IF(F43&lt;5,3,IF(F43&lt;6,4,IF(F43=6,5))))))</f>
        <v>0</v>
      </c>
      <c r="H43" s="422">
        <f t="shared" ref="H43" si="122">SUM(H44:H49)</f>
        <v>0</v>
      </c>
      <c r="I43" s="423">
        <f t="shared" ref="I43" si="123">IF(H43&lt;1,0,IF(H43&lt;2,1,IF(H43&lt;3,2,IF(H43&lt;5,3,IF(H43&lt;6,4,IF(H43=6,5))))))</f>
        <v>0</v>
      </c>
      <c r="J43" s="422">
        <f t="shared" ref="J43" si="124">SUM(J44:J49)</f>
        <v>0</v>
      </c>
      <c r="K43" s="423">
        <f t="shared" ref="K43" si="125">IF(J43&lt;1,0,IF(J43&lt;2,1,IF(J43&lt;3,2,IF(J43&lt;5,3,IF(J43&lt;6,4,IF(J43=6,5))))))</f>
        <v>0</v>
      </c>
      <c r="L43" s="422">
        <f t="shared" ref="L43" si="126">SUM(L44:L49)</f>
        <v>0</v>
      </c>
      <c r="M43" s="423">
        <f t="shared" ref="M43" si="127">IF(L43&lt;1,0,IF(L43&lt;2,1,IF(L43&lt;3,2,IF(L43&lt;5,3,IF(L43&lt;6,4,IF(L43=6,5))))))</f>
        <v>0</v>
      </c>
      <c r="N43" s="422">
        <f t="shared" ref="N43" si="128">SUM(N44:N49)</f>
        <v>0</v>
      </c>
      <c r="O43" s="423">
        <f t="shared" ref="O43" si="129">IF(N43&lt;1,0,IF(N43&lt;2,1,IF(N43&lt;3,2,IF(N43&lt;5,3,IF(N43&lt;6,4,IF(N43=6,5))))))</f>
        <v>0</v>
      </c>
      <c r="P43" s="448">
        <f t="shared" ref="P43" si="130">SUM(P44:P49)</f>
        <v>5</v>
      </c>
      <c r="Q43" s="456">
        <f t="shared" ref="Q43" si="131">IF(P43&lt;1,0,IF(P43&lt;2,1,IF(P43&lt;3,2,IF(P43&lt;5,3,IF(P43&lt;6,4,IF(P43=6,5))))))</f>
        <v>4</v>
      </c>
      <c r="R43" s="422">
        <f t="shared" ref="R43" si="132">SUM(R44:R49)</f>
        <v>4</v>
      </c>
      <c r="S43" s="423">
        <f t="shared" ref="S43" si="133">IF(R43&lt;1,0,IF(R43&lt;2,1,IF(R43&lt;3,2,IF(R43&lt;5,3,IF(R43&lt;6,4,IF(R43=6,5))))))</f>
        <v>3</v>
      </c>
      <c r="T43" s="422">
        <f t="shared" ref="T43" si="134">SUM(T44:T49)</f>
        <v>0</v>
      </c>
      <c r="U43" s="423">
        <f t="shared" ref="U43" si="135">IF(T43&lt;1,0,IF(T43&lt;2,1,IF(T43&lt;3,2,IF(T43&lt;5,3,IF(T43&lt;6,4,IF(T43=6,5))))))</f>
        <v>0</v>
      </c>
      <c r="V43" s="422">
        <f t="shared" ref="V43" si="136">SUM(V44:V49)</f>
        <v>0</v>
      </c>
      <c r="W43" s="423">
        <f t="shared" ref="W43" si="137">IF(V43&lt;1,0,IF(V43&lt;2,1,IF(V43&lt;3,2,IF(V43&lt;5,3,IF(V43&lt;6,4,IF(V43=6,5))))))</f>
        <v>0</v>
      </c>
      <c r="X43" s="422">
        <f t="shared" ref="X43" si="138">SUM(X44:X49)</f>
        <v>0</v>
      </c>
      <c r="Y43" s="423">
        <f t="shared" ref="Y43" si="139">IF(X43&lt;1,0,IF(X43&lt;2,1,IF(X43&lt;3,2,IF(X43&lt;5,3,IF(X43&lt;6,4,IF(X43=6,5))))))</f>
        <v>0</v>
      </c>
      <c r="Z43" s="448">
        <f t="shared" ref="Z43" si="140">SUM(Z44:Z49)</f>
        <v>0</v>
      </c>
      <c r="AA43" s="456">
        <f t="shared" ref="AA43" si="141">IF(Z43&lt;1,0,IF(Z43&lt;2,1,IF(Z43&lt;3,2,IF(Z43&lt;5,3,IF(Z43&lt;6,4,IF(Z43=6,5))))))</f>
        <v>0</v>
      </c>
      <c r="AB43" s="422">
        <f t="shared" ref="AB43" si="142">SUM(AB44:AB49)</f>
        <v>0</v>
      </c>
      <c r="AC43" s="423">
        <f t="shared" ref="AC43" si="143">IF(AB43&lt;1,0,IF(AB43&lt;2,1,IF(AB43&lt;3,2,IF(AB43&lt;5,3,IF(AB43&lt;6,4,IF(AB43=6,5))))))</f>
        <v>0</v>
      </c>
      <c r="AD43" s="422">
        <f t="shared" ref="AD43" si="144">SUM(AD44:AD49)</f>
        <v>0</v>
      </c>
      <c r="AE43" s="423">
        <f t="shared" ref="AE43" si="145">IF(AD43&lt;1,0,IF(AD43&lt;2,1,IF(AD43&lt;3,2,IF(AD43&lt;5,3,IF(AD43&lt;6,4,IF(AD43=6,5))))))</f>
        <v>0</v>
      </c>
      <c r="AF43" s="422">
        <f t="shared" ref="AF43" si="146">SUM(AF44:AF49)</f>
        <v>0</v>
      </c>
      <c r="AG43" s="423">
        <f t="shared" ref="AG43" si="147">IF(AF43&lt;1,0,IF(AF43&lt;2,1,IF(AF43&lt;3,2,IF(AF43&lt;5,3,IF(AF43&lt;6,4,IF(AF43=6,5))))))</f>
        <v>0</v>
      </c>
      <c r="AH43" s="422">
        <f t="shared" ref="AH43" si="148">SUM(AH44:AH49)</f>
        <v>0</v>
      </c>
      <c r="AI43" s="423">
        <f t="shared" ref="AI43" si="149">IF(AH43&lt;1,0,IF(AH43&lt;2,1,IF(AH43&lt;3,2,IF(AH43&lt;5,3,IF(AH43&lt;6,4,IF(AH43=6,5))))))</f>
        <v>0</v>
      </c>
      <c r="AJ43" s="448">
        <f t="shared" ref="AJ43" si="150">SUM(AJ44:AJ49)</f>
        <v>4</v>
      </c>
      <c r="AK43" s="456">
        <f t="shared" ref="AK43" si="151">IF(AJ43&lt;1,0,IF(AJ43&lt;2,1,IF(AJ43&lt;3,2,IF(AJ43&lt;5,3,IF(AJ43&lt;6,4,IF(AJ43=6,5))))))</f>
        <v>3</v>
      </c>
      <c r="AL43" s="422">
        <f t="shared" ref="AL43" si="152">SUM(AL44:AL49)</f>
        <v>3</v>
      </c>
      <c r="AM43" s="423">
        <f t="shared" ref="AM43" si="153">IF(AL43&lt;1,0,IF(AL43&lt;2,1,IF(AL43&lt;3,2,IF(AL43&lt;5,3,IF(AL43&lt;6,4,IF(AL43=6,5))))))</f>
        <v>3</v>
      </c>
      <c r="AN43" s="424">
        <v>3</v>
      </c>
      <c r="AO43" s="423">
        <f>IF(AN43&lt;1,0,IF(AN43&lt;2,1,IF(AN43&lt;3,2,IF(AN43&lt;4,3,IF(AN43=5,4,IF(AN43=6,5))))))</f>
        <v>3</v>
      </c>
      <c r="AP43" s="448">
        <f t="shared" ref="AP43" si="154">SUM(AP44:AP49)</f>
        <v>0</v>
      </c>
      <c r="AQ43" s="456">
        <f t="shared" ref="AQ43" si="155">IF(AP43&lt;1,0,IF(AP43&lt;2,1,IF(AP43&lt;3,2,IF(AP43&lt;5,3,IF(AP43&lt;6,4,IF(AP43=6,5))))))</f>
        <v>0</v>
      </c>
      <c r="AR43" s="422">
        <f t="shared" ref="AR43" si="156">SUM(AR44:AR49)</f>
        <v>0</v>
      </c>
      <c r="AS43" s="423">
        <f t="shared" ref="AS43" si="157">IF(AR43&lt;1,0,IF(AR43&lt;2,1,IF(AR43&lt;3,2,IF(AR43&lt;5,3,IF(AR43&lt;6,4,IF(AR43=6,5))))))</f>
        <v>0</v>
      </c>
    </row>
    <row r="44" spans="1:45" ht="48">
      <c r="A44" s="64" t="s">
        <v>543</v>
      </c>
      <c r="B44" s="331"/>
      <c r="C44" s="332"/>
      <c r="D44" s="332"/>
      <c r="E44" s="332"/>
      <c r="F44" s="448"/>
      <c r="G44" s="458"/>
      <c r="H44" s="422"/>
      <c r="I44" s="428"/>
      <c r="J44" s="422"/>
      <c r="K44" s="428"/>
      <c r="L44" s="422"/>
      <c r="M44" s="422"/>
      <c r="N44" s="422"/>
      <c r="O44" s="422"/>
      <c r="P44" s="448">
        <v>1</v>
      </c>
      <c r="Q44" s="458"/>
      <c r="R44" s="428">
        <v>1</v>
      </c>
      <c r="S44" s="428"/>
      <c r="T44" s="428"/>
      <c r="U44" s="428"/>
      <c r="V44" s="422"/>
      <c r="W44" s="422"/>
      <c r="X44" s="422"/>
      <c r="Y44" s="422"/>
      <c r="Z44" s="448"/>
      <c r="AA44" s="458"/>
      <c r="AB44" s="422"/>
      <c r="AC44" s="428"/>
      <c r="AD44" s="422"/>
      <c r="AE44" s="428"/>
      <c r="AF44" s="422"/>
      <c r="AG44" s="422"/>
      <c r="AH44" s="422"/>
      <c r="AI44" s="422"/>
      <c r="AJ44" s="448">
        <v>1</v>
      </c>
      <c r="AK44" s="458"/>
      <c r="AL44" s="422">
        <v>1</v>
      </c>
      <c r="AM44" s="428"/>
      <c r="AN44" s="427"/>
      <c r="AO44" s="427"/>
      <c r="AP44" s="448"/>
      <c r="AQ44" s="458"/>
      <c r="AR44" s="422"/>
      <c r="AS44" s="428"/>
    </row>
    <row r="45" spans="1:45" ht="72">
      <c r="A45" s="64" t="s">
        <v>544</v>
      </c>
      <c r="B45" s="331"/>
      <c r="C45" s="332"/>
      <c r="D45" s="332"/>
      <c r="E45" s="332"/>
      <c r="F45" s="448"/>
      <c r="G45" s="458"/>
      <c r="H45" s="422"/>
      <c r="I45" s="428"/>
      <c r="J45" s="422"/>
      <c r="K45" s="428"/>
      <c r="L45" s="422"/>
      <c r="M45" s="422"/>
      <c r="N45" s="422"/>
      <c r="O45" s="422"/>
      <c r="P45" s="448">
        <v>1</v>
      </c>
      <c r="Q45" s="458"/>
      <c r="R45" s="428">
        <v>1</v>
      </c>
      <c r="S45" s="428"/>
      <c r="T45" s="428"/>
      <c r="U45" s="428"/>
      <c r="V45" s="422"/>
      <c r="W45" s="422"/>
      <c r="X45" s="422"/>
      <c r="Y45" s="422"/>
      <c r="Z45" s="448"/>
      <c r="AA45" s="458"/>
      <c r="AB45" s="422"/>
      <c r="AC45" s="428"/>
      <c r="AD45" s="422"/>
      <c r="AE45" s="428"/>
      <c r="AF45" s="422"/>
      <c r="AG45" s="422"/>
      <c r="AH45" s="422"/>
      <c r="AI45" s="422"/>
      <c r="AJ45" s="448">
        <v>1</v>
      </c>
      <c r="AK45" s="458"/>
      <c r="AL45" s="422">
        <v>1</v>
      </c>
      <c r="AM45" s="428"/>
      <c r="AN45" s="427"/>
      <c r="AO45" s="427"/>
      <c r="AP45" s="448"/>
      <c r="AQ45" s="458"/>
      <c r="AR45" s="422"/>
      <c r="AS45" s="428"/>
    </row>
    <row r="46" spans="1:45" ht="52.5" customHeight="1">
      <c r="A46" s="64" t="s">
        <v>545</v>
      </c>
      <c r="B46" s="331"/>
      <c r="C46" s="332"/>
      <c r="D46" s="332"/>
      <c r="E46" s="332"/>
      <c r="F46" s="448"/>
      <c r="G46" s="458"/>
      <c r="H46" s="422"/>
      <c r="I46" s="428"/>
      <c r="J46" s="422"/>
      <c r="K46" s="428"/>
      <c r="L46" s="422"/>
      <c r="M46" s="422"/>
      <c r="N46" s="422"/>
      <c r="O46" s="422"/>
      <c r="P46" s="448">
        <v>1</v>
      </c>
      <c r="Q46" s="458"/>
      <c r="R46" s="428">
        <v>1</v>
      </c>
      <c r="S46" s="428"/>
      <c r="T46" s="428"/>
      <c r="U46" s="428"/>
      <c r="V46" s="422"/>
      <c r="W46" s="422"/>
      <c r="X46" s="422"/>
      <c r="Y46" s="422"/>
      <c r="Z46" s="448"/>
      <c r="AA46" s="458"/>
      <c r="AB46" s="422"/>
      <c r="AC46" s="428"/>
      <c r="AD46" s="422"/>
      <c r="AE46" s="428"/>
      <c r="AF46" s="422"/>
      <c r="AG46" s="422"/>
      <c r="AH46" s="422"/>
      <c r="AI46" s="422"/>
      <c r="AJ46" s="448">
        <v>1</v>
      </c>
      <c r="AK46" s="458"/>
      <c r="AL46" s="422">
        <v>1</v>
      </c>
      <c r="AM46" s="428"/>
      <c r="AN46" s="427"/>
      <c r="AO46" s="427"/>
      <c r="AP46" s="448"/>
      <c r="AQ46" s="458"/>
      <c r="AR46" s="422"/>
      <c r="AS46" s="428"/>
    </row>
    <row r="47" spans="1:45" ht="48">
      <c r="A47" s="64" t="s">
        <v>546</v>
      </c>
      <c r="B47" s="331"/>
      <c r="C47" s="332"/>
      <c r="D47" s="332"/>
      <c r="E47" s="332"/>
      <c r="F47" s="448"/>
      <c r="G47" s="458"/>
      <c r="H47" s="422"/>
      <c r="I47" s="428"/>
      <c r="J47" s="422"/>
      <c r="K47" s="428"/>
      <c r="L47" s="422"/>
      <c r="M47" s="422"/>
      <c r="N47" s="422"/>
      <c r="O47" s="422"/>
      <c r="P47" s="448">
        <v>1</v>
      </c>
      <c r="Q47" s="458"/>
      <c r="R47" s="428">
        <v>1</v>
      </c>
      <c r="S47" s="428"/>
      <c r="T47" s="428"/>
      <c r="U47" s="428"/>
      <c r="V47" s="422"/>
      <c r="W47" s="422"/>
      <c r="X47" s="422"/>
      <c r="Y47" s="422"/>
      <c r="Z47" s="448"/>
      <c r="AA47" s="458"/>
      <c r="AB47" s="422"/>
      <c r="AC47" s="428"/>
      <c r="AD47" s="422"/>
      <c r="AE47" s="428"/>
      <c r="AF47" s="422"/>
      <c r="AG47" s="422"/>
      <c r="AH47" s="422"/>
      <c r="AI47" s="422"/>
      <c r="AJ47" s="448">
        <v>1</v>
      </c>
      <c r="AK47" s="458"/>
      <c r="AL47" s="422"/>
      <c r="AM47" s="428"/>
      <c r="AN47" s="427"/>
      <c r="AO47" s="427"/>
      <c r="AP47" s="448"/>
      <c r="AQ47" s="458"/>
      <c r="AR47" s="422"/>
      <c r="AS47" s="428"/>
    </row>
    <row r="48" spans="1:45" ht="72">
      <c r="A48" s="64" t="s">
        <v>547</v>
      </c>
      <c r="B48" s="331"/>
      <c r="C48" s="332"/>
      <c r="D48" s="332"/>
      <c r="E48" s="332"/>
      <c r="F48" s="448"/>
      <c r="G48" s="458"/>
      <c r="H48" s="422"/>
      <c r="I48" s="428"/>
      <c r="J48" s="422"/>
      <c r="K48" s="428"/>
      <c r="L48" s="422"/>
      <c r="M48" s="422"/>
      <c r="N48" s="422"/>
      <c r="O48" s="422"/>
      <c r="P48" s="448">
        <v>1</v>
      </c>
      <c r="Q48" s="458"/>
      <c r="R48" s="428"/>
      <c r="S48" s="428"/>
      <c r="T48" s="428"/>
      <c r="U48" s="428"/>
      <c r="V48" s="422"/>
      <c r="W48" s="422"/>
      <c r="X48" s="422"/>
      <c r="Y48" s="422"/>
      <c r="Z48" s="448"/>
      <c r="AA48" s="458"/>
      <c r="AB48" s="422"/>
      <c r="AC48" s="428"/>
      <c r="AD48" s="422"/>
      <c r="AE48" s="428"/>
      <c r="AF48" s="422"/>
      <c r="AG48" s="422"/>
      <c r="AH48" s="422"/>
      <c r="AI48" s="422"/>
      <c r="AJ48" s="448"/>
      <c r="AK48" s="458"/>
      <c r="AL48" s="422"/>
      <c r="AM48" s="428"/>
      <c r="AN48" s="427"/>
      <c r="AO48" s="427"/>
      <c r="AP48" s="448"/>
      <c r="AQ48" s="458"/>
      <c r="AR48" s="422"/>
      <c r="AS48" s="428"/>
    </row>
    <row r="49" spans="1:45" ht="48">
      <c r="A49" s="64" t="s">
        <v>548</v>
      </c>
      <c r="B49" s="331"/>
      <c r="C49" s="332"/>
      <c r="D49" s="332"/>
      <c r="E49" s="332"/>
      <c r="F49" s="448"/>
      <c r="G49" s="458"/>
      <c r="H49" s="422"/>
      <c r="I49" s="428"/>
      <c r="J49" s="422"/>
      <c r="K49" s="428"/>
      <c r="L49" s="422"/>
      <c r="M49" s="422"/>
      <c r="N49" s="422"/>
      <c r="O49" s="422"/>
      <c r="P49" s="448"/>
      <c r="Q49" s="458"/>
      <c r="R49" s="428"/>
      <c r="S49" s="428"/>
      <c r="T49" s="428"/>
      <c r="U49" s="428"/>
      <c r="V49" s="422"/>
      <c r="W49" s="422"/>
      <c r="X49" s="422"/>
      <c r="Y49" s="422"/>
      <c r="Z49" s="448"/>
      <c r="AA49" s="458"/>
      <c r="AB49" s="422"/>
      <c r="AC49" s="428"/>
      <c r="AD49" s="422"/>
      <c r="AE49" s="428"/>
      <c r="AF49" s="422"/>
      <c r="AG49" s="422"/>
      <c r="AH49" s="422"/>
      <c r="AI49" s="422"/>
      <c r="AJ49" s="448"/>
      <c r="AK49" s="458"/>
      <c r="AL49" s="422"/>
      <c r="AM49" s="428"/>
      <c r="AN49" s="427"/>
      <c r="AO49" s="427"/>
      <c r="AP49" s="448"/>
      <c r="AQ49" s="458"/>
      <c r="AR49" s="422"/>
      <c r="AS49" s="428"/>
    </row>
    <row r="50" spans="1:45" ht="27" customHeight="1">
      <c r="A50" s="64" t="s">
        <v>390</v>
      </c>
      <c r="B50" s="331">
        <v>4</v>
      </c>
      <c r="C50" s="332">
        <v>4</v>
      </c>
      <c r="D50" s="332">
        <v>4</v>
      </c>
      <c r="E50" s="332">
        <v>3</v>
      </c>
      <c r="F50" s="448">
        <f>SUM(F51:F58)</f>
        <v>0</v>
      </c>
      <c r="G50" s="456">
        <f>IF(F50&lt;1,0,IF(F50&lt;2,1,IF(F50&lt;3,2,IF(F50&lt;4,3,IF(F50&lt;5,4,IF(F50=5,5))))))</f>
        <v>0</v>
      </c>
      <c r="H50" s="422">
        <f t="shared" ref="H50" si="158">SUM(H51:H58)</f>
        <v>0</v>
      </c>
      <c r="I50" s="423">
        <f t="shared" ref="I50" si="159">IF(H50&lt;1,0,IF(H50&lt;2,1,IF(H50&lt;3,2,IF(H50&lt;4,3,IF(H50&lt;5,4,IF(H50=5,5))))))</f>
        <v>0</v>
      </c>
      <c r="J50" s="422">
        <f t="shared" ref="J50" si="160">SUM(J51:J58)</f>
        <v>0</v>
      </c>
      <c r="K50" s="423">
        <f t="shared" ref="K50" si="161">IF(J50&lt;1,0,IF(J50&lt;2,1,IF(J50&lt;3,2,IF(J50&lt;4,3,IF(J50&lt;5,4,IF(J50=5,5))))))</f>
        <v>0</v>
      </c>
      <c r="L50" s="422">
        <f t="shared" ref="L50" si="162">SUM(L51:L58)</f>
        <v>0</v>
      </c>
      <c r="M50" s="423">
        <f t="shared" ref="M50" si="163">IF(L50&lt;1,0,IF(L50&lt;2,1,IF(L50&lt;3,2,IF(L50&lt;4,3,IF(L50&lt;5,4,IF(L50=5,5))))))</f>
        <v>0</v>
      </c>
      <c r="N50" s="422">
        <f t="shared" ref="N50" si="164">SUM(N51:N58)</f>
        <v>0</v>
      </c>
      <c r="O50" s="423">
        <f t="shared" ref="O50" si="165">IF(N50&lt;1,0,IF(N50&lt;2,1,IF(N50&lt;3,2,IF(N50&lt;4,3,IF(N50&lt;5,4,IF(N50=5,5))))))</f>
        <v>0</v>
      </c>
      <c r="P50" s="448">
        <f t="shared" ref="P50" si="166">SUM(P51:P58)</f>
        <v>5</v>
      </c>
      <c r="Q50" s="456">
        <f t="shared" ref="Q50" si="167">IF(P50&lt;1,0,IF(P50&lt;2,1,IF(P50&lt;3,2,IF(P50&lt;4,3,IF(P50&lt;5,4,IF(P50=5,5))))))</f>
        <v>5</v>
      </c>
      <c r="R50" s="422">
        <f>SUM(R51:R58)</f>
        <v>5</v>
      </c>
      <c r="S50" s="423">
        <f>IF(R50&lt;1,0,IF(R50&lt;2,1,IF(R50&lt;3,2,IF(R50&lt;4,3,IF(R50&lt;5,4,IF(R50=5,5))))))</f>
        <v>5</v>
      </c>
      <c r="T50" s="422">
        <f t="shared" ref="T50" si="168">SUM(T51:T58)</f>
        <v>0</v>
      </c>
      <c r="U50" s="423">
        <f t="shared" ref="U50" si="169">IF(T50&lt;1,0,IF(T50&lt;2,1,IF(T50&lt;3,2,IF(T50&lt;4,3,IF(T50&lt;5,4,IF(T50=5,5))))))</f>
        <v>0</v>
      </c>
      <c r="V50" s="422">
        <f t="shared" ref="V50" si="170">SUM(V51:V58)</f>
        <v>0</v>
      </c>
      <c r="W50" s="423">
        <f t="shared" ref="W50" si="171">IF(V50&lt;1,0,IF(V50&lt;2,1,IF(V50&lt;3,2,IF(V50&lt;4,3,IF(V50&lt;5,4,IF(V50=5,5))))))</f>
        <v>0</v>
      </c>
      <c r="X50" s="422">
        <f t="shared" ref="X50" si="172">SUM(X51:X58)</f>
        <v>0</v>
      </c>
      <c r="Y50" s="423">
        <f t="shared" ref="Y50" si="173">IF(X50&lt;1,0,IF(X50&lt;2,1,IF(X50&lt;3,2,IF(X50&lt;4,3,IF(X50&lt;5,4,IF(X50=5,5))))))</f>
        <v>0</v>
      </c>
      <c r="Z50" s="448">
        <f t="shared" ref="Z50" si="174">SUM(Z51:Z58)</f>
        <v>0</v>
      </c>
      <c r="AA50" s="456">
        <f t="shared" ref="AA50" si="175">IF(Z50&lt;1,0,IF(Z50&lt;2,1,IF(Z50&lt;3,2,IF(Z50&lt;4,3,IF(Z50&lt;5,4,IF(Z50=5,5))))))</f>
        <v>0</v>
      </c>
      <c r="AB50" s="422">
        <f t="shared" ref="AB50" si="176">SUM(AB51:AB58)</f>
        <v>0</v>
      </c>
      <c r="AC50" s="423">
        <f t="shared" ref="AC50" si="177">IF(AB50&lt;1,0,IF(AB50&lt;2,1,IF(AB50&lt;3,2,IF(AB50&lt;4,3,IF(AB50&lt;5,4,IF(AB50=5,5))))))</f>
        <v>0</v>
      </c>
      <c r="AD50" s="422">
        <f t="shared" ref="AD50" si="178">SUM(AD51:AD58)</f>
        <v>0</v>
      </c>
      <c r="AE50" s="423">
        <f t="shared" ref="AE50" si="179">IF(AD50&lt;1,0,IF(AD50&lt;2,1,IF(AD50&lt;3,2,IF(AD50&lt;4,3,IF(AD50&lt;5,4,IF(AD50=5,5))))))</f>
        <v>0</v>
      </c>
      <c r="AF50" s="422">
        <f t="shared" ref="AF50" si="180">SUM(AF51:AF58)</f>
        <v>0</v>
      </c>
      <c r="AG50" s="423">
        <f t="shared" ref="AG50" si="181">IF(AF50&lt;1,0,IF(AF50&lt;2,1,IF(AF50&lt;3,2,IF(AF50&lt;4,3,IF(AF50&lt;5,4,IF(AF50=5,5))))))</f>
        <v>0</v>
      </c>
      <c r="AH50" s="422">
        <f t="shared" ref="AH50" si="182">SUM(AH51:AH58)</f>
        <v>0</v>
      </c>
      <c r="AI50" s="423">
        <f t="shared" ref="AI50" si="183">IF(AH50&lt;1,0,IF(AH50&lt;2,1,IF(AH50&lt;3,2,IF(AH50&lt;4,3,IF(AH50&lt;5,4,IF(AH50=5,5))))))</f>
        <v>0</v>
      </c>
      <c r="AJ50" s="448">
        <f t="shared" ref="AJ50" si="184">SUM(AJ51:AJ58)</f>
        <v>5</v>
      </c>
      <c r="AK50" s="456">
        <f t="shared" ref="AK50" si="185">IF(AJ50&lt;1,0,IF(AJ50&lt;2,1,IF(AJ50&lt;3,2,IF(AJ50&lt;4,3,IF(AJ50&lt;5,4,IF(AJ50=5,5))))))</f>
        <v>5</v>
      </c>
      <c r="AL50" s="422">
        <f t="shared" ref="AL50" si="186">SUM(AL51:AL58)</f>
        <v>1</v>
      </c>
      <c r="AM50" s="423">
        <f t="shared" ref="AM50" si="187">IF(AL50&lt;1,0,IF(AL50&lt;2,1,IF(AL50&lt;3,2,IF(AL50&lt;4,3,IF(AL50&lt;5,4,IF(AL50=5,5))))))</f>
        <v>1</v>
      </c>
      <c r="AN50" s="424">
        <v>5</v>
      </c>
      <c r="AO50" s="423">
        <f>IF(AN50&lt;1,0,IF(AN50&lt;2,1,IF(AN50&lt;3,2,IF(AN50&lt;4,3,IF(AN50&lt;5,4,IF(AN50=5,5))))))</f>
        <v>5</v>
      </c>
      <c r="AP50" s="448">
        <f t="shared" ref="AP50" si="188">SUM(AP51:AP58)</f>
        <v>0</v>
      </c>
      <c r="AQ50" s="456">
        <f t="shared" ref="AQ50" si="189">IF(AP50&lt;1,0,IF(AP50&lt;2,1,IF(AP50&lt;3,2,IF(AP50&lt;4,3,IF(AP50&lt;5,4,IF(AP50=5,5))))))</f>
        <v>0</v>
      </c>
      <c r="AR50" s="422">
        <f t="shared" ref="AR50" si="190">SUM(AR51:AR58)</f>
        <v>0</v>
      </c>
      <c r="AS50" s="423">
        <f t="shared" ref="AS50" si="191">IF(AR50&lt;1,0,IF(AR50&lt;2,1,IF(AR50&lt;3,2,IF(AR50&lt;4,3,IF(AR50&lt;5,4,IF(AR50=5,5))))))</f>
        <v>0</v>
      </c>
    </row>
    <row r="51" spans="1:45" ht="120">
      <c r="A51" s="64" t="s">
        <v>549</v>
      </c>
      <c r="B51" s="331"/>
      <c r="C51" s="332"/>
      <c r="D51" s="332"/>
      <c r="E51" s="332"/>
      <c r="F51" s="448"/>
      <c r="G51" s="458"/>
      <c r="H51" s="422"/>
      <c r="I51" s="428"/>
      <c r="J51" s="422"/>
      <c r="K51" s="428"/>
      <c r="L51" s="422"/>
      <c r="M51" s="422"/>
      <c r="N51" s="422"/>
      <c r="O51" s="422"/>
      <c r="P51" s="448">
        <v>1</v>
      </c>
      <c r="Q51" s="458"/>
      <c r="R51" s="422">
        <v>1</v>
      </c>
      <c r="S51" s="428"/>
      <c r="T51" s="428"/>
      <c r="U51" s="428"/>
      <c r="V51" s="422"/>
      <c r="W51" s="422"/>
      <c r="X51" s="422"/>
      <c r="Y51" s="422"/>
      <c r="Z51" s="448"/>
      <c r="AA51" s="458"/>
      <c r="AB51" s="422"/>
      <c r="AC51" s="428"/>
      <c r="AD51" s="428"/>
      <c r="AE51" s="428"/>
      <c r="AF51" s="422"/>
      <c r="AG51" s="422"/>
      <c r="AH51" s="422"/>
      <c r="AI51" s="422"/>
      <c r="AJ51" s="448">
        <v>1</v>
      </c>
      <c r="AK51" s="458"/>
      <c r="AL51" s="422">
        <v>1</v>
      </c>
      <c r="AM51" s="428"/>
      <c r="AN51" s="427"/>
      <c r="AO51" s="427"/>
      <c r="AP51" s="448"/>
      <c r="AQ51" s="458"/>
      <c r="AR51" s="422"/>
      <c r="AS51" s="428"/>
    </row>
    <row r="52" spans="1:45" ht="48">
      <c r="A52" s="64" t="s">
        <v>550</v>
      </c>
      <c r="B52" s="331"/>
      <c r="C52" s="332"/>
      <c r="D52" s="332"/>
      <c r="E52" s="332"/>
      <c r="F52" s="448"/>
      <c r="G52" s="458"/>
      <c r="H52" s="422"/>
      <c r="I52" s="428"/>
      <c r="J52" s="422"/>
      <c r="K52" s="428"/>
      <c r="L52" s="422"/>
      <c r="M52" s="422"/>
      <c r="N52" s="422"/>
      <c r="O52" s="422"/>
      <c r="P52" s="448">
        <v>1</v>
      </c>
      <c r="Q52" s="458"/>
      <c r="R52" s="422">
        <v>1</v>
      </c>
      <c r="S52" s="428"/>
      <c r="T52" s="428"/>
      <c r="U52" s="428"/>
      <c r="V52" s="422"/>
      <c r="W52" s="422"/>
      <c r="X52" s="422"/>
      <c r="Y52" s="422"/>
      <c r="Z52" s="448"/>
      <c r="AA52" s="458"/>
      <c r="AB52" s="422"/>
      <c r="AC52" s="428"/>
      <c r="AD52" s="428"/>
      <c r="AE52" s="428"/>
      <c r="AF52" s="422"/>
      <c r="AG52" s="422"/>
      <c r="AH52" s="422"/>
      <c r="AI52" s="422"/>
      <c r="AJ52" s="448">
        <v>1</v>
      </c>
      <c r="AK52" s="458"/>
      <c r="AL52" s="422"/>
      <c r="AM52" s="428"/>
      <c r="AN52" s="427"/>
      <c r="AO52" s="427"/>
      <c r="AP52" s="448"/>
      <c r="AQ52" s="458"/>
      <c r="AR52" s="422"/>
      <c r="AS52" s="428"/>
    </row>
    <row r="53" spans="1:45">
      <c r="A53" s="64" t="s">
        <v>551</v>
      </c>
      <c r="B53" s="331"/>
      <c r="C53" s="332"/>
      <c r="D53" s="332"/>
      <c r="E53" s="332"/>
      <c r="F53" s="448"/>
      <c r="G53" s="458"/>
      <c r="H53" s="422"/>
      <c r="I53" s="428"/>
      <c r="J53" s="422"/>
      <c r="K53" s="428"/>
      <c r="L53" s="422"/>
      <c r="M53" s="422"/>
      <c r="N53" s="422"/>
      <c r="O53" s="422"/>
      <c r="P53" s="448"/>
      <c r="Q53" s="458"/>
      <c r="R53" s="422"/>
      <c r="S53" s="428"/>
      <c r="T53" s="428"/>
      <c r="U53" s="428"/>
      <c r="V53" s="422"/>
      <c r="W53" s="422"/>
      <c r="X53" s="422"/>
      <c r="Y53" s="422"/>
      <c r="Z53" s="448"/>
      <c r="AA53" s="458"/>
      <c r="AB53" s="422"/>
      <c r="AC53" s="428"/>
      <c r="AD53" s="428"/>
      <c r="AE53" s="428"/>
      <c r="AF53" s="422"/>
      <c r="AG53" s="422"/>
      <c r="AH53" s="422"/>
      <c r="AI53" s="422"/>
      <c r="AJ53" s="448"/>
      <c r="AK53" s="458"/>
      <c r="AL53" s="422"/>
      <c r="AM53" s="428"/>
      <c r="AN53" s="427"/>
      <c r="AO53" s="427"/>
      <c r="AP53" s="448"/>
      <c r="AQ53" s="458"/>
      <c r="AR53" s="422"/>
      <c r="AS53" s="428"/>
    </row>
    <row r="54" spans="1:45" ht="48">
      <c r="A54" s="64" t="s">
        <v>552</v>
      </c>
      <c r="B54" s="331"/>
      <c r="C54" s="332"/>
      <c r="D54" s="332"/>
      <c r="E54" s="332"/>
      <c r="F54" s="448"/>
      <c r="G54" s="458"/>
      <c r="H54" s="422"/>
      <c r="I54" s="428"/>
      <c r="J54" s="422"/>
      <c r="K54" s="428"/>
      <c r="L54" s="422"/>
      <c r="M54" s="422"/>
      <c r="N54" s="422"/>
      <c r="O54" s="422"/>
      <c r="P54" s="448"/>
      <c r="Q54" s="458"/>
      <c r="R54" s="422"/>
      <c r="S54" s="428"/>
      <c r="T54" s="428"/>
      <c r="U54" s="428"/>
      <c r="V54" s="422"/>
      <c r="W54" s="422"/>
      <c r="X54" s="422"/>
      <c r="Y54" s="422"/>
      <c r="Z54" s="448"/>
      <c r="AA54" s="458"/>
      <c r="AB54" s="422"/>
      <c r="AC54" s="428"/>
      <c r="AD54" s="428"/>
      <c r="AE54" s="428"/>
      <c r="AF54" s="422"/>
      <c r="AG54" s="422"/>
      <c r="AH54" s="422"/>
      <c r="AI54" s="422"/>
      <c r="AJ54" s="448"/>
      <c r="AK54" s="458"/>
      <c r="AL54" s="422"/>
      <c r="AM54" s="428"/>
      <c r="AN54" s="427"/>
      <c r="AO54" s="427"/>
      <c r="AP54" s="448"/>
      <c r="AQ54" s="458"/>
      <c r="AR54" s="422"/>
      <c r="AS54" s="428"/>
    </row>
    <row r="55" spans="1:45" ht="48">
      <c r="A55" s="64" t="s">
        <v>553</v>
      </c>
      <c r="B55" s="331"/>
      <c r="C55" s="332"/>
      <c r="D55" s="332"/>
      <c r="E55" s="332"/>
      <c r="F55" s="448"/>
      <c r="G55" s="458"/>
      <c r="H55" s="422"/>
      <c r="I55" s="428"/>
      <c r="J55" s="422"/>
      <c r="K55" s="428"/>
      <c r="L55" s="422"/>
      <c r="M55" s="422"/>
      <c r="N55" s="422"/>
      <c r="O55" s="422"/>
      <c r="P55" s="448"/>
      <c r="Q55" s="458"/>
      <c r="R55" s="422"/>
      <c r="S55" s="428"/>
      <c r="T55" s="428"/>
      <c r="U55" s="428"/>
      <c r="V55" s="422"/>
      <c r="W55" s="422"/>
      <c r="X55" s="422"/>
      <c r="Y55" s="422"/>
      <c r="Z55" s="448"/>
      <c r="AA55" s="458"/>
      <c r="AB55" s="422"/>
      <c r="AC55" s="428"/>
      <c r="AD55" s="428"/>
      <c r="AE55" s="428"/>
      <c r="AF55" s="422"/>
      <c r="AG55" s="422"/>
      <c r="AH55" s="422"/>
      <c r="AI55" s="422"/>
      <c r="AJ55" s="448"/>
      <c r="AK55" s="458"/>
      <c r="AL55" s="422"/>
      <c r="AM55" s="428"/>
      <c r="AN55" s="427"/>
      <c r="AO55" s="427"/>
      <c r="AP55" s="448"/>
      <c r="AQ55" s="458"/>
      <c r="AR55" s="422"/>
      <c r="AS55" s="428"/>
    </row>
    <row r="56" spans="1:45" ht="48">
      <c r="A56" s="64" t="s">
        <v>554</v>
      </c>
      <c r="B56" s="331" t="s">
        <v>394</v>
      </c>
      <c r="C56" s="332" t="s">
        <v>394</v>
      </c>
      <c r="D56" s="332" t="s">
        <v>394</v>
      </c>
      <c r="E56" s="332" t="s">
        <v>394</v>
      </c>
      <c r="F56" s="449"/>
      <c r="G56" s="456"/>
      <c r="H56" s="424"/>
      <c r="I56" s="423"/>
      <c r="J56" s="424"/>
      <c r="K56" s="423"/>
      <c r="L56" s="425"/>
      <c r="M56" s="425"/>
      <c r="N56" s="425"/>
      <c r="O56" s="425"/>
      <c r="P56" s="449">
        <v>1</v>
      </c>
      <c r="Q56" s="456"/>
      <c r="R56" s="425">
        <v>1</v>
      </c>
      <c r="S56" s="423"/>
      <c r="T56" s="424"/>
      <c r="U56" s="423"/>
      <c r="V56" s="425"/>
      <c r="W56" s="425"/>
      <c r="X56" s="425"/>
      <c r="Y56" s="425"/>
      <c r="Z56" s="449"/>
      <c r="AA56" s="456"/>
      <c r="AB56" s="425"/>
      <c r="AC56" s="423"/>
      <c r="AD56" s="424"/>
      <c r="AE56" s="423"/>
      <c r="AF56" s="425"/>
      <c r="AG56" s="425"/>
      <c r="AH56" s="425"/>
      <c r="AI56" s="425"/>
      <c r="AJ56" s="449">
        <v>1</v>
      </c>
      <c r="AK56" s="456"/>
      <c r="AL56" s="425"/>
      <c r="AM56" s="423"/>
      <c r="AN56" s="424">
        <v>4</v>
      </c>
      <c r="AO56" s="423">
        <f>IF(AN56&lt;1,0,IF(AN56&lt;2,1,IF(AN56&lt;3,2,IF(AN56&lt;4,3,IF(AN56&lt;5,4,IF(AN56=5,5))))))</f>
        <v>4</v>
      </c>
      <c r="AP56" s="449"/>
      <c r="AQ56" s="456"/>
      <c r="AR56" s="425"/>
      <c r="AS56" s="423"/>
    </row>
    <row r="57" spans="1:45" ht="48">
      <c r="A57" s="64" t="s">
        <v>555</v>
      </c>
      <c r="B57" s="331"/>
      <c r="C57" s="332"/>
      <c r="D57" s="332"/>
      <c r="E57" s="332"/>
      <c r="F57" s="448"/>
      <c r="G57" s="458"/>
      <c r="H57" s="422"/>
      <c r="I57" s="428"/>
      <c r="J57" s="422"/>
      <c r="K57" s="428"/>
      <c r="L57" s="422"/>
      <c r="M57" s="422"/>
      <c r="N57" s="422"/>
      <c r="O57" s="422"/>
      <c r="P57" s="448">
        <v>1</v>
      </c>
      <c r="Q57" s="458"/>
      <c r="R57" s="422">
        <v>1</v>
      </c>
      <c r="S57" s="428"/>
      <c r="T57" s="428"/>
      <c r="U57" s="428"/>
      <c r="V57" s="422"/>
      <c r="W57" s="422"/>
      <c r="X57" s="422"/>
      <c r="Y57" s="422"/>
      <c r="Z57" s="448"/>
      <c r="AA57" s="458"/>
      <c r="AB57" s="422"/>
      <c r="AC57" s="428"/>
      <c r="AD57" s="428"/>
      <c r="AE57" s="428"/>
      <c r="AF57" s="422"/>
      <c r="AG57" s="422"/>
      <c r="AH57" s="422"/>
      <c r="AI57" s="422"/>
      <c r="AJ57" s="448">
        <v>1</v>
      </c>
      <c r="AK57" s="458"/>
      <c r="AL57" s="422"/>
      <c r="AM57" s="428"/>
      <c r="AN57" s="427"/>
      <c r="AO57" s="427"/>
      <c r="AP57" s="448"/>
      <c r="AQ57" s="458"/>
      <c r="AR57" s="422"/>
      <c r="AS57" s="428"/>
    </row>
    <row r="58" spans="1:45" ht="24" customHeight="1">
      <c r="A58" s="64" t="s">
        <v>556</v>
      </c>
      <c r="B58" s="331"/>
      <c r="C58" s="332"/>
      <c r="D58" s="332"/>
      <c r="E58" s="332"/>
      <c r="F58" s="448"/>
      <c r="G58" s="458"/>
      <c r="H58" s="422"/>
      <c r="I58" s="428"/>
      <c r="J58" s="422"/>
      <c r="K58" s="428"/>
      <c r="L58" s="422"/>
      <c r="M58" s="422"/>
      <c r="N58" s="422"/>
      <c r="O58" s="422"/>
      <c r="P58" s="448">
        <v>1</v>
      </c>
      <c r="Q58" s="458"/>
      <c r="R58" s="422">
        <v>1</v>
      </c>
      <c r="S58" s="428"/>
      <c r="T58" s="428"/>
      <c r="U58" s="428"/>
      <c r="V58" s="422"/>
      <c r="W58" s="422"/>
      <c r="X58" s="422"/>
      <c r="Y58" s="422"/>
      <c r="Z58" s="448"/>
      <c r="AA58" s="458"/>
      <c r="AB58" s="422"/>
      <c r="AC58" s="428"/>
      <c r="AD58" s="428"/>
      <c r="AE58" s="428"/>
      <c r="AF58" s="422"/>
      <c r="AG58" s="422"/>
      <c r="AH58" s="422"/>
      <c r="AI58" s="422"/>
      <c r="AJ58" s="448">
        <v>1</v>
      </c>
      <c r="AK58" s="458"/>
      <c r="AL58" s="422"/>
      <c r="AM58" s="428"/>
      <c r="AN58" s="427"/>
      <c r="AO58" s="427"/>
      <c r="AP58" s="448"/>
      <c r="AQ58" s="458"/>
      <c r="AR58" s="422"/>
      <c r="AS58" s="428"/>
    </row>
    <row r="59" spans="1:45" ht="48">
      <c r="A59" s="64" t="s">
        <v>557</v>
      </c>
      <c r="B59" s="331"/>
      <c r="C59" s="332"/>
      <c r="D59" s="332"/>
      <c r="E59" s="332"/>
      <c r="F59" s="448">
        <f>SUM(F60:F64)</f>
        <v>0</v>
      </c>
      <c r="G59" s="456">
        <f>IF(F59&lt;1,0,IF(F59&lt;2,1,IF(F59&lt;3,2,IF(F59&lt;4,3,IF(F59&lt;5,4,IF(F59=5,5))))))</f>
        <v>0</v>
      </c>
      <c r="H59" s="422">
        <f t="shared" ref="H59" si="192">SUM(H60:H64)</f>
        <v>0</v>
      </c>
      <c r="I59" s="423">
        <f t="shared" ref="I59" si="193">IF(H59&lt;1,0,IF(H59&lt;2,1,IF(H59&lt;3,2,IF(H59&lt;4,3,IF(H59&lt;5,4,IF(H59=5,5))))))</f>
        <v>0</v>
      </c>
      <c r="J59" s="422">
        <f t="shared" ref="J59" si="194">SUM(J60:J64)</f>
        <v>0</v>
      </c>
      <c r="K59" s="423">
        <f t="shared" ref="K59" si="195">IF(J59&lt;1,0,IF(J59&lt;2,1,IF(J59&lt;3,2,IF(J59&lt;4,3,IF(J59&lt;5,4,IF(J59=5,5))))))</f>
        <v>0</v>
      </c>
      <c r="L59" s="422">
        <f t="shared" ref="L59" si="196">SUM(L60:L64)</f>
        <v>0</v>
      </c>
      <c r="M59" s="423">
        <f t="shared" ref="M59" si="197">IF(L59&lt;1,0,IF(L59&lt;2,1,IF(L59&lt;3,2,IF(L59&lt;4,3,IF(L59&lt;5,4,IF(L59=5,5))))))</f>
        <v>0</v>
      </c>
      <c r="N59" s="422">
        <f t="shared" ref="N59" si="198">SUM(N60:N64)</f>
        <v>0</v>
      </c>
      <c r="O59" s="423">
        <f t="shared" ref="O59" si="199">IF(N59&lt;1,0,IF(N59&lt;2,1,IF(N59&lt;3,2,IF(N59&lt;4,3,IF(N59&lt;5,4,IF(N59=5,5))))))</f>
        <v>0</v>
      </c>
      <c r="P59" s="448">
        <f t="shared" ref="P59" si="200">SUM(P60:P64)</f>
        <v>4</v>
      </c>
      <c r="Q59" s="456">
        <f t="shared" ref="Q59" si="201">IF(P59&lt;1,0,IF(P59&lt;2,1,IF(P59&lt;3,2,IF(P59&lt;4,3,IF(P59&lt;5,4,IF(P59=5,5))))))</f>
        <v>4</v>
      </c>
      <c r="R59" s="422">
        <f t="shared" ref="R59" si="202">SUM(R60:R64)</f>
        <v>3</v>
      </c>
      <c r="S59" s="423">
        <f t="shared" ref="S59" si="203">IF(R59&lt;1,0,IF(R59&lt;2,1,IF(R59&lt;3,2,IF(R59&lt;4,3,IF(R59&lt;5,4,IF(R59=5,5))))))</f>
        <v>3</v>
      </c>
      <c r="T59" s="422">
        <f t="shared" ref="T59" si="204">SUM(T60:T64)</f>
        <v>0</v>
      </c>
      <c r="U59" s="423">
        <f t="shared" ref="U59" si="205">IF(T59&lt;1,0,IF(T59&lt;2,1,IF(T59&lt;3,2,IF(T59&lt;4,3,IF(T59&lt;5,4,IF(T59=5,5))))))</f>
        <v>0</v>
      </c>
      <c r="V59" s="422">
        <f t="shared" ref="V59" si="206">SUM(V60:V64)</f>
        <v>0</v>
      </c>
      <c r="W59" s="423">
        <f t="shared" ref="W59" si="207">IF(V59&lt;1,0,IF(V59&lt;2,1,IF(V59&lt;3,2,IF(V59&lt;4,3,IF(V59&lt;5,4,IF(V59=5,5))))))</f>
        <v>0</v>
      </c>
      <c r="X59" s="422">
        <f t="shared" ref="X59" si="208">SUM(X60:X64)</f>
        <v>0</v>
      </c>
      <c r="Y59" s="423">
        <f t="shared" ref="Y59" si="209">IF(X59&lt;1,0,IF(X59&lt;2,1,IF(X59&lt;3,2,IF(X59&lt;4,3,IF(X59&lt;5,4,IF(X59=5,5))))))</f>
        <v>0</v>
      </c>
      <c r="Z59" s="448">
        <f t="shared" ref="Z59" si="210">SUM(Z60:Z64)</f>
        <v>0</v>
      </c>
      <c r="AA59" s="456">
        <f t="shared" ref="AA59" si="211">IF(Z59&lt;1,0,IF(Z59&lt;2,1,IF(Z59&lt;3,2,IF(Z59&lt;4,3,IF(Z59&lt;5,4,IF(Z59=5,5))))))</f>
        <v>0</v>
      </c>
      <c r="AB59" s="422">
        <f t="shared" ref="AB59" si="212">SUM(AB60:AB64)</f>
        <v>0</v>
      </c>
      <c r="AC59" s="423">
        <f t="shared" ref="AC59" si="213">IF(AB59&lt;1,0,IF(AB59&lt;2,1,IF(AB59&lt;3,2,IF(AB59&lt;4,3,IF(AB59&lt;5,4,IF(AB59=5,5))))))</f>
        <v>0</v>
      </c>
      <c r="AD59" s="422">
        <f t="shared" ref="AD59" si="214">SUM(AD60:AD64)</f>
        <v>0</v>
      </c>
      <c r="AE59" s="423">
        <f t="shared" ref="AE59" si="215">IF(AD59&lt;1,0,IF(AD59&lt;2,1,IF(AD59&lt;3,2,IF(AD59&lt;4,3,IF(AD59&lt;5,4,IF(AD59=5,5))))))</f>
        <v>0</v>
      </c>
      <c r="AF59" s="422">
        <f t="shared" ref="AF59" si="216">SUM(AF60:AF64)</f>
        <v>0</v>
      </c>
      <c r="AG59" s="423">
        <f t="shared" ref="AG59" si="217">IF(AF59&lt;1,0,IF(AF59&lt;2,1,IF(AF59&lt;3,2,IF(AF59&lt;4,3,IF(AF59&lt;5,4,IF(AF59=5,5))))))</f>
        <v>0</v>
      </c>
      <c r="AH59" s="422">
        <f t="shared" ref="AH59" si="218">SUM(AH60:AH64)</f>
        <v>0</v>
      </c>
      <c r="AI59" s="423">
        <f t="shared" ref="AI59" si="219">IF(AH59&lt;1,0,IF(AH59&lt;2,1,IF(AH59&lt;3,2,IF(AH59&lt;4,3,IF(AH59&lt;5,4,IF(AH59=5,5))))))</f>
        <v>0</v>
      </c>
      <c r="AJ59" s="448">
        <f t="shared" ref="AJ59" si="220">SUM(AJ60:AJ64)</f>
        <v>4</v>
      </c>
      <c r="AK59" s="456">
        <f t="shared" ref="AK59" si="221">IF(AJ59&lt;1,0,IF(AJ59&lt;2,1,IF(AJ59&lt;3,2,IF(AJ59&lt;4,3,IF(AJ59&lt;5,4,IF(AJ59=5,5))))))</f>
        <v>4</v>
      </c>
      <c r="AL59" s="422">
        <f t="shared" ref="AL59" si="222">SUM(AL60:AL64)</f>
        <v>3</v>
      </c>
      <c r="AM59" s="423">
        <f t="shared" ref="AM59" si="223">IF(AL59&lt;1,0,IF(AL59&lt;2,1,IF(AL59&lt;3,2,IF(AL59&lt;4,3,IF(AL59&lt;5,4,IF(AL59=5,5))))))</f>
        <v>3</v>
      </c>
      <c r="AN59" s="427"/>
      <c r="AO59" s="427"/>
      <c r="AP59" s="448">
        <f t="shared" ref="AP59" si="224">SUM(AP60:AP64)</f>
        <v>0</v>
      </c>
      <c r="AQ59" s="456">
        <f t="shared" ref="AQ59" si="225">IF(AP59&lt;1,0,IF(AP59&lt;2,1,IF(AP59&lt;3,2,IF(AP59&lt;4,3,IF(AP59&lt;5,4,IF(AP59=5,5))))))</f>
        <v>0</v>
      </c>
      <c r="AR59" s="422">
        <f t="shared" ref="AR59" si="226">SUM(AR60:AR64)</f>
        <v>0</v>
      </c>
      <c r="AS59" s="423">
        <f t="shared" ref="AS59" si="227">IF(AR59&lt;1,0,IF(AR59&lt;2,1,IF(AR59&lt;3,2,IF(AR59&lt;4,3,IF(AR59&lt;5,4,IF(AR59=5,5))))))</f>
        <v>0</v>
      </c>
    </row>
    <row r="60" spans="1:45" ht="48">
      <c r="A60" s="64" t="s">
        <v>558</v>
      </c>
      <c r="B60" s="331"/>
      <c r="C60" s="332"/>
      <c r="D60" s="332"/>
      <c r="E60" s="332"/>
      <c r="F60" s="448"/>
      <c r="G60" s="458"/>
      <c r="H60" s="422"/>
      <c r="I60" s="428"/>
      <c r="J60" s="422"/>
      <c r="K60" s="428"/>
      <c r="L60" s="422"/>
      <c r="M60" s="422"/>
      <c r="N60" s="422"/>
      <c r="O60" s="422"/>
      <c r="P60" s="448">
        <v>1</v>
      </c>
      <c r="Q60" s="458"/>
      <c r="R60" s="422">
        <v>1</v>
      </c>
      <c r="S60" s="428"/>
      <c r="T60" s="428"/>
      <c r="U60" s="428"/>
      <c r="V60" s="422"/>
      <c r="W60" s="422"/>
      <c r="X60" s="422"/>
      <c r="Y60" s="422"/>
      <c r="Z60" s="448"/>
      <c r="AA60" s="458"/>
      <c r="AB60" s="422"/>
      <c r="AC60" s="428"/>
      <c r="AD60" s="428"/>
      <c r="AE60" s="428"/>
      <c r="AF60" s="422"/>
      <c r="AG60" s="422"/>
      <c r="AH60" s="422"/>
      <c r="AI60" s="422"/>
      <c r="AJ60" s="448">
        <v>1</v>
      </c>
      <c r="AK60" s="458"/>
      <c r="AL60" s="422">
        <v>1</v>
      </c>
      <c r="AM60" s="428"/>
      <c r="AN60" s="427"/>
      <c r="AO60" s="427"/>
      <c r="AP60" s="448"/>
      <c r="AQ60" s="458"/>
      <c r="AR60" s="422"/>
      <c r="AS60" s="428"/>
    </row>
    <row r="61" spans="1:45">
      <c r="A61" s="64" t="s">
        <v>521</v>
      </c>
      <c r="B61" s="331"/>
      <c r="C61" s="332"/>
      <c r="D61" s="332"/>
      <c r="E61" s="332"/>
      <c r="F61" s="448"/>
      <c r="G61" s="458"/>
      <c r="H61" s="422"/>
      <c r="I61" s="428"/>
      <c r="J61" s="422"/>
      <c r="K61" s="428"/>
      <c r="L61" s="422"/>
      <c r="M61" s="422"/>
      <c r="N61" s="422"/>
      <c r="O61" s="422"/>
      <c r="P61" s="448">
        <v>1</v>
      </c>
      <c r="Q61" s="458"/>
      <c r="R61" s="422">
        <v>1</v>
      </c>
      <c r="S61" s="428"/>
      <c r="T61" s="428"/>
      <c r="U61" s="428"/>
      <c r="V61" s="422"/>
      <c r="W61" s="422"/>
      <c r="X61" s="422"/>
      <c r="Y61" s="422"/>
      <c r="Z61" s="448"/>
      <c r="AA61" s="458"/>
      <c r="AB61" s="422"/>
      <c r="AC61" s="428"/>
      <c r="AD61" s="428"/>
      <c r="AE61" s="428"/>
      <c r="AF61" s="422"/>
      <c r="AG61" s="422"/>
      <c r="AH61" s="422"/>
      <c r="AI61" s="422"/>
      <c r="AJ61" s="448">
        <v>1</v>
      </c>
      <c r="AK61" s="458"/>
      <c r="AL61" s="422">
        <v>1</v>
      </c>
      <c r="AM61" s="428"/>
      <c r="AN61" s="427"/>
      <c r="AO61" s="427"/>
      <c r="AP61" s="448"/>
      <c r="AQ61" s="458"/>
      <c r="AR61" s="422"/>
      <c r="AS61" s="428"/>
    </row>
    <row r="62" spans="1:45" ht="96">
      <c r="A62" s="64" t="s">
        <v>559</v>
      </c>
      <c r="B62" s="331"/>
      <c r="C62" s="332"/>
      <c r="D62" s="332"/>
      <c r="E62" s="332"/>
      <c r="F62" s="448"/>
      <c r="G62" s="458"/>
      <c r="H62" s="422"/>
      <c r="I62" s="428"/>
      <c r="J62" s="422"/>
      <c r="K62" s="428"/>
      <c r="L62" s="422"/>
      <c r="M62" s="422"/>
      <c r="N62" s="422"/>
      <c r="O62" s="422"/>
      <c r="P62" s="448">
        <v>1</v>
      </c>
      <c r="Q62" s="458"/>
      <c r="R62" s="422">
        <v>1</v>
      </c>
      <c r="S62" s="428"/>
      <c r="T62" s="428"/>
      <c r="U62" s="428"/>
      <c r="V62" s="422"/>
      <c r="W62" s="422"/>
      <c r="X62" s="422"/>
      <c r="Y62" s="422"/>
      <c r="Z62" s="448"/>
      <c r="AA62" s="458"/>
      <c r="AB62" s="422"/>
      <c r="AC62" s="428"/>
      <c r="AD62" s="428"/>
      <c r="AE62" s="428"/>
      <c r="AF62" s="422"/>
      <c r="AG62" s="422"/>
      <c r="AH62" s="422"/>
      <c r="AI62" s="422"/>
      <c r="AJ62" s="448">
        <v>1</v>
      </c>
      <c r="AK62" s="458"/>
      <c r="AL62" s="422">
        <v>1</v>
      </c>
      <c r="AM62" s="428"/>
      <c r="AN62" s="427"/>
      <c r="AO62" s="427"/>
      <c r="AP62" s="448"/>
      <c r="AQ62" s="458"/>
      <c r="AR62" s="422"/>
      <c r="AS62" s="428"/>
    </row>
    <row r="63" spans="1:45" ht="48">
      <c r="A63" s="64" t="s">
        <v>560</v>
      </c>
      <c r="B63" s="331"/>
      <c r="C63" s="332"/>
      <c r="D63" s="332"/>
      <c r="E63" s="332"/>
      <c r="F63" s="448"/>
      <c r="G63" s="458"/>
      <c r="H63" s="422"/>
      <c r="I63" s="428"/>
      <c r="J63" s="422"/>
      <c r="K63" s="428"/>
      <c r="L63" s="422"/>
      <c r="M63" s="422"/>
      <c r="N63" s="422"/>
      <c r="O63" s="422"/>
      <c r="P63" s="448">
        <v>1</v>
      </c>
      <c r="Q63" s="458"/>
      <c r="R63" s="422"/>
      <c r="S63" s="428"/>
      <c r="T63" s="428"/>
      <c r="U63" s="428"/>
      <c r="V63" s="422"/>
      <c r="W63" s="422"/>
      <c r="X63" s="422"/>
      <c r="Y63" s="422"/>
      <c r="Z63" s="448"/>
      <c r="AA63" s="458"/>
      <c r="AB63" s="422"/>
      <c r="AC63" s="428"/>
      <c r="AD63" s="428"/>
      <c r="AE63" s="428"/>
      <c r="AF63" s="422"/>
      <c r="AG63" s="422"/>
      <c r="AH63" s="422"/>
      <c r="AI63" s="422"/>
      <c r="AJ63" s="448">
        <v>1</v>
      </c>
      <c r="AK63" s="458"/>
      <c r="AL63" s="422"/>
      <c r="AM63" s="428"/>
      <c r="AN63" s="427"/>
      <c r="AO63" s="427"/>
      <c r="AP63" s="448"/>
      <c r="AQ63" s="458"/>
      <c r="AR63" s="422"/>
      <c r="AS63" s="428"/>
    </row>
    <row r="64" spans="1:45" ht="72">
      <c r="A64" s="64" t="s">
        <v>561</v>
      </c>
      <c r="B64" s="331"/>
      <c r="C64" s="332"/>
      <c r="D64" s="332"/>
      <c r="E64" s="332"/>
      <c r="F64" s="448"/>
      <c r="G64" s="458"/>
      <c r="H64" s="422"/>
      <c r="I64" s="428"/>
      <c r="J64" s="422"/>
      <c r="K64" s="428"/>
      <c r="L64" s="422"/>
      <c r="M64" s="422"/>
      <c r="N64" s="422"/>
      <c r="O64" s="422"/>
      <c r="P64" s="448"/>
      <c r="Q64" s="458"/>
      <c r="R64" s="422"/>
      <c r="S64" s="428"/>
      <c r="T64" s="428"/>
      <c r="U64" s="428"/>
      <c r="V64" s="422"/>
      <c r="W64" s="422"/>
      <c r="X64" s="422"/>
      <c r="Y64" s="422"/>
      <c r="Z64" s="448"/>
      <c r="AA64" s="458"/>
      <c r="AB64" s="422"/>
      <c r="AC64" s="428"/>
      <c r="AD64" s="428"/>
      <c r="AE64" s="428"/>
      <c r="AF64" s="422"/>
      <c r="AG64" s="422"/>
      <c r="AH64" s="422"/>
      <c r="AI64" s="422"/>
      <c r="AJ64" s="448"/>
      <c r="AK64" s="458"/>
      <c r="AL64" s="422"/>
      <c r="AM64" s="428"/>
      <c r="AN64" s="427"/>
      <c r="AO64" s="427"/>
      <c r="AP64" s="448"/>
      <c r="AQ64" s="458"/>
      <c r="AR64" s="422"/>
      <c r="AS64" s="428"/>
    </row>
    <row r="65" spans="1:45" s="346" customFormat="1" hidden="1">
      <c r="A65" s="407" t="s">
        <v>421</v>
      </c>
      <c r="B65" s="370"/>
      <c r="C65" s="371"/>
      <c r="D65" s="371"/>
      <c r="E65" s="371"/>
      <c r="F65" s="450"/>
      <c r="G65" s="459"/>
      <c r="H65" s="429"/>
      <c r="I65" s="430"/>
      <c r="J65" s="429"/>
      <c r="K65" s="430"/>
      <c r="L65" s="431"/>
      <c r="M65" s="431"/>
      <c r="N65" s="431"/>
      <c r="O65" s="431"/>
      <c r="P65" s="450"/>
      <c r="Q65" s="459"/>
      <c r="R65" s="430"/>
      <c r="S65" s="430"/>
      <c r="T65" s="430"/>
      <c r="U65" s="430"/>
      <c r="V65" s="431"/>
      <c r="W65" s="431"/>
      <c r="X65" s="431"/>
      <c r="Y65" s="431"/>
      <c r="Z65" s="450"/>
      <c r="AA65" s="459"/>
      <c r="AB65" s="430"/>
      <c r="AC65" s="430"/>
      <c r="AD65" s="430"/>
      <c r="AE65" s="430"/>
      <c r="AF65" s="431"/>
      <c r="AG65" s="431"/>
      <c r="AH65" s="431"/>
      <c r="AI65" s="431"/>
      <c r="AJ65" s="450"/>
      <c r="AK65" s="459"/>
      <c r="AL65" s="430"/>
      <c r="AM65" s="430"/>
      <c r="AN65" s="432"/>
      <c r="AO65" s="432"/>
      <c r="AP65" s="466"/>
      <c r="AQ65" s="466"/>
      <c r="AR65" s="433"/>
      <c r="AS65" s="433"/>
    </row>
    <row r="66" spans="1:45" ht="22.5" hidden="1" customHeight="1">
      <c r="A66" s="367" t="s">
        <v>492</v>
      </c>
      <c r="B66" s="341"/>
      <c r="C66" s="318"/>
      <c r="D66" s="318"/>
      <c r="E66" s="318"/>
      <c r="F66" s="450"/>
      <c r="G66" s="460"/>
      <c r="H66" s="434"/>
      <c r="I66" s="435">
        <f>+I67</f>
        <v>0</v>
      </c>
      <c r="J66" s="434"/>
      <c r="K66" s="435"/>
      <c r="L66" s="436"/>
      <c r="M66" s="436"/>
      <c r="N66" s="436"/>
      <c r="O66" s="436"/>
      <c r="P66" s="451"/>
      <c r="Q66" s="460"/>
      <c r="R66" s="435"/>
      <c r="S66" s="435"/>
      <c r="T66" s="435"/>
      <c r="U66" s="435"/>
      <c r="V66" s="436"/>
      <c r="W66" s="436"/>
      <c r="X66" s="436"/>
      <c r="Y66" s="436"/>
      <c r="Z66" s="451"/>
      <c r="AA66" s="460"/>
      <c r="AB66" s="435"/>
      <c r="AC66" s="435"/>
      <c r="AD66" s="435"/>
      <c r="AE66" s="435"/>
      <c r="AF66" s="436"/>
      <c r="AG66" s="436"/>
      <c r="AH66" s="436"/>
      <c r="AI66" s="436"/>
      <c r="AJ66" s="451"/>
      <c r="AK66" s="460"/>
      <c r="AL66" s="435"/>
      <c r="AM66" s="435"/>
      <c r="AN66" s="435"/>
      <c r="AO66" s="435"/>
      <c r="AP66" s="467"/>
      <c r="AQ66" s="467"/>
      <c r="AR66" s="437"/>
      <c r="AS66" s="437"/>
    </row>
    <row r="67" spans="1:45" ht="43.5" hidden="1" customHeight="1">
      <c r="A67" s="64" t="s">
        <v>562</v>
      </c>
      <c r="B67" s="343" t="s">
        <v>394</v>
      </c>
      <c r="C67" s="66" t="s">
        <v>394</v>
      </c>
      <c r="D67" s="66" t="s">
        <v>394</v>
      </c>
      <c r="E67" s="66" t="s">
        <v>394</v>
      </c>
      <c r="F67" s="449">
        <f>SUM(F68:F72)</f>
        <v>0</v>
      </c>
      <c r="G67" s="456">
        <f>IF(F67&lt;1,0,IF(F67&lt;2,1,IF(F67&lt;3,2,IF(F67&lt;4,3,IF(F67&lt;5,4,IF(F67=5,5))))))</f>
        <v>0</v>
      </c>
      <c r="H67" s="424">
        <f>SUM(H68:H72)</f>
        <v>0</v>
      </c>
      <c r="I67" s="423">
        <f>IF(H67&lt;1,0,IF(H67&lt;2,1,IF(H67&lt;3,2,IF(H67&lt;4,3,IF(H67&lt;5,4,IF(H67=5,5))))))</f>
        <v>0</v>
      </c>
      <c r="J67" s="424">
        <f>SUM(J68:J72)</f>
        <v>5</v>
      </c>
      <c r="K67" s="423">
        <f>IF(J67&lt;1,0,IF(J67&lt;2,1,IF(J67&lt;3,2,IF(J67&lt;4,3,IF(J67&lt;5,4,IF(J67=5,5))))))</f>
        <v>5</v>
      </c>
      <c r="L67" s="438"/>
      <c r="M67" s="438"/>
      <c r="N67" s="438"/>
      <c r="O67" s="438"/>
      <c r="P67" s="449" t="s">
        <v>394</v>
      </c>
      <c r="Q67" s="449" t="s">
        <v>394</v>
      </c>
      <c r="R67" s="424" t="s">
        <v>394</v>
      </c>
      <c r="S67" s="424" t="s">
        <v>394</v>
      </c>
      <c r="T67" s="424" t="s">
        <v>394</v>
      </c>
      <c r="U67" s="424" t="s">
        <v>394</v>
      </c>
      <c r="V67" s="424" t="s">
        <v>394</v>
      </c>
      <c r="W67" s="424" t="s">
        <v>394</v>
      </c>
      <c r="X67" s="424" t="s">
        <v>394</v>
      </c>
      <c r="Y67" s="424" t="s">
        <v>394</v>
      </c>
      <c r="Z67" s="449" t="s">
        <v>394</v>
      </c>
      <c r="AA67" s="449" t="s">
        <v>394</v>
      </c>
      <c r="AB67" s="424" t="s">
        <v>394</v>
      </c>
      <c r="AC67" s="424" t="s">
        <v>394</v>
      </c>
      <c r="AD67" s="424" t="s">
        <v>394</v>
      </c>
      <c r="AE67" s="424" t="s">
        <v>394</v>
      </c>
      <c r="AF67" s="424" t="s">
        <v>394</v>
      </c>
      <c r="AG67" s="424" t="s">
        <v>394</v>
      </c>
      <c r="AH67" s="424" t="s">
        <v>394</v>
      </c>
      <c r="AI67" s="424" t="s">
        <v>394</v>
      </c>
      <c r="AJ67" s="449" t="s">
        <v>394</v>
      </c>
      <c r="AK67" s="449" t="s">
        <v>394</v>
      </c>
      <c r="AL67" s="424" t="s">
        <v>394</v>
      </c>
      <c r="AM67" s="424" t="s">
        <v>394</v>
      </c>
      <c r="AN67" s="424" t="s">
        <v>394</v>
      </c>
      <c r="AO67" s="424" t="s">
        <v>394</v>
      </c>
      <c r="AP67" s="449" t="s">
        <v>394</v>
      </c>
      <c r="AQ67" s="449" t="s">
        <v>394</v>
      </c>
      <c r="AR67" s="424" t="s">
        <v>394</v>
      </c>
      <c r="AS67" s="424" t="s">
        <v>394</v>
      </c>
    </row>
    <row r="68" spans="1:45" ht="45.75" hidden="1" customHeight="1">
      <c r="A68" s="64" t="s">
        <v>620</v>
      </c>
      <c r="B68" s="341"/>
      <c r="C68" s="318"/>
      <c r="D68" s="318"/>
      <c r="E68" s="318"/>
      <c r="F68" s="450"/>
      <c r="G68" s="460"/>
      <c r="H68" s="424"/>
      <c r="I68" s="435"/>
      <c r="J68" s="434">
        <v>1</v>
      </c>
      <c r="K68" s="435"/>
      <c r="L68" s="436"/>
      <c r="M68" s="436"/>
      <c r="N68" s="436"/>
      <c r="O68" s="436"/>
      <c r="P68" s="449" t="s">
        <v>394</v>
      </c>
      <c r="Q68" s="449" t="s">
        <v>394</v>
      </c>
      <c r="R68" s="424" t="s">
        <v>394</v>
      </c>
      <c r="S68" s="424" t="s">
        <v>394</v>
      </c>
      <c r="T68" s="424" t="s">
        <v>394</v>
      </c>
      <c r="U68" s="424" t="s">
        <v>394</v>
      </c>
      <c r="V68" s="424" t="s">
        <v>394</v>
      </c>
      <c r="W68" s="424" t="s">
        <v>394</v>
      </c>
      <c r="X68" s="424" t="s">
        <v>394</v>
      </c>
      <c r="Y68" s="424" t="s">
        <v>394</v>
      </c>
      <c r="Z68" s="449" t="s">
        <v>394</v>
      </c>
      <c r="AA68" s="449" t="s">
        <v>394</v>
      </c>
      <c r="AB68" s="424" t="s">
        <v>394</v>
      </c>
      <c r="AC68" s="424" t="s">
        <v>394</v>
      </c>
      <c r="AD68" s="424" t="s">
        <v>394</v>
      </c>
      <c r="AE68" s="424" t="s">
        <v>394</v>
      </c>
      <c r="AF68" s="424" t="s">
        <v>394</v>
      </c>
      <c r="AG68" s="424" t="s">
        <v>394</v>
      </c>
      <c r="AH68" s="424" t="s">
        <v>394</v>
      </c>
      <c r="AI68" s="424" t="s">
        <v>394</v>
      </c>
      <c r="AJ68" s="449" t="s">
        <v>394</v>
      </c>
      <c r="AK68" s="449" t="s">
        <v>394</v>
      </c>
      <c r="AL68" s="424" t="s">
        <v>394</v>
      </c>
      <c r="AM68" s="424" t="s">
        <v>394</v>
      </c>
      <c r="AN68" s="424" t="s">
        <v>394</v>
      </c>
      <c r="AO68" s="424" t="s">
        <v>394</v>
      </c>
      <c r="AP68" s="449" t="s">
        <v>394</v>
      </c>
      <c r="AQ68" s="449" t="s">
        <v>394</v>
      </c>
      <c r="AR68" s="424" t="s">
        <v>394</v>
      </c>
      <c r="AS68" s="424" t="s">
        <v>394</v>
      </c>
    </row>
    <row r="69" spans="1:45" hidden="1">
      <c r="A69" s="64" t="s">
        <v>621</v>
      </c>
      <c r="B69" s="341"/>
      <c r="C69" s="318"/>
      <c r="D69" s="318"/>
      <c r="E69" s="318"/>
      <c r="F69" s="450"/>
      <c r="G69" s="460"/>
      <c r="H69" s="424"/>
      <c r="I69" s="435"/>
      <c r="J69" s="434">
        <v>1</v>
      </c>
      <c r="K69" s="435"/>
      <c r="L69" s="436"/>
      <c r="M69" s="436"/>
      <c r="N69" s="436"/>
      <c r="O69" s="436"/>
      <c r="P69" s="449" t="s">
        <v>394</v>
      </c>
      <c r="Q69" s="449" t="s">
        <v>394</v>
      </c>
      <c r="R69" s="424" t="s">
        <v>394</v>
      </c>
      <c r="S69" s="424" t="s">
        <v>394</v>
      </c>
      <c r="T69" s="424" t="s">
        <v>394</v>
      </c>
      <c r="U69" s="424" t="s">
        <v>394</v>
      </c>
      <c r="V69" s="424" t="s">
        <v>394</v>
      </c>
      <c r="W69" s="424" t="s">
        <v>394</v>
      </c>
      <c r="X69" s="424" t="s">
        <v>394</v>
      </c>
      <c r="Y69" s="424" t="s">
        <v>394</v>
      </c>
      <c r="Z69" s="449" t="s">
        <v>394</v>
      </c>
      <c r="AA69" s="449" t="s">
        <v>394</v>
      </c>
      <c r="AB69" s="424" t="s">
        <v>394</v>
      </c>
      <c r="AC69" s="424" t="s">
        <v>394</v>
      </c>
      <c r="AD69" s="424" t="s">
        <v>394</v>
      </c>
      <c r="AE69" s="424" t="s">
        <v>394</v>
      </c>
      <c r="AF69" s="424" t="s">
        <v>394</v>
      </c>
      <c r="AG69" s="424" t="s">
        <v>394</v>
      </c>
      <c r="AH69" s="424" t="s">
        <v>394</v>
      </c>
      <c r="AI69" s="424" t="s">
        <v>394</v>
      </c>
      <c r="AJ69" s="449" t="s">
        <v>394</v>
      </c>
      <c r="AK69" s="449" t="s">
        <v>394</v>
      </c>
      <c r="AL69" s="424" t="s">
        <v>394</v>
      </c>
      <c r="AM69" s="424" t="s">
        <v>394</v>
      </c>
      <c r="AN69" s="424" t="s">
        <v>394</v>
      </c>
      <c r="AO69" s="424" t="s">
        <v>394</v>
      </c>
      <c r="AP69" s="449" t="s">
        <v>394</v>
      </c>
      <c r="AQ69" s="449" t="s">
        <v>394</v>
      </c>
      <c r="AR69" s="424" t="s">
        <v>394</v>
      </c>
      <c r="AS69" s="424" t="s">
        <v>394</v>
      </c>
    </row>
    <row r="70" spans="1:45" hidden="1">
      <c r="A70" s="64" t="s">
        <v>622</v>
      </c>
      <c r="B70" s="341"/>
      <c r="C70" s="318"/>
      <c r="D70" s="318"/>
      <c r="E70" s="318"/>
      <c r="F70" s="450"/>
      <c r="G70" s="460"/>
      <c r="H70" s="424"/>
      <c r="I70" s="435"/>
      <c r="J70" s="434">
        <v>1</v>
      </c>
      <c r="K70" s="435"/>
      <c r="L70" s="436"/>
      <c r="M70" s="436"/>
      <c r="N70" s="436"/>
      <c r="O70" s="436"/>
      <c r="P70" s="449" t="s">
        <v>394</v>
      </c>
      <c r="Q70" s="449" t="s">
        <v>394</v>
      </c>
      <c r="R70" s="424" t="s">
        <v>394</v>
      </c>
      <c r="S70" s="424" t="s">
        <v>394</v>
      </c>
      <c r="T70" s="424" t="s">
        <v>394</v>
      </c>
      <c r="U70" s="424" t="s">
        <v>394</v>
      </c>
      <c r="V70" s="424" t="s">
        <v>394</v>
      </c>
      <c r="W70" s="424" t="s">
        <v>394</v>
      </c>
      <c r="X70" s="424" t="s">
        <v>394</v>
      </c>
      <c r="Y70" s="424" t="s">
        <v>394</v>
      </c>
      <c r="Z70" s="449" t="s">
        <v>394</v>
      </c>
      <c r="AA70" s="449" t="s">
        <v>394</v>
      </c>
      <c r="AB70" s="424" t="s">
        <v>394</v>
      </c>
      <c r="AC70" s="424" t="s">
        <v>394</v>
      </c>
      <c r="AD70" s="424" t="s">
        <v>394</v>
      </c>
      <c r="AE70" s="424" t="s">
        <v>394</v>
      </c>
      <c r="AF70" s="424" t="s">
        <v>394</v>
      </c>
      <c r="AG70" s="424" t="s">
        <v>394</v>
      </c>
      <c r="AH70" s="424" t="s">
        <v>394</v>
      </c>
      <c r="AI70" s="424" t="s">
        <v>394</v>
      </c>
      <c r="AJ70" s="449" t="s">
        <v>394</v>
      </c>
      <c r="AK70" s="449" t="s">
        <v>394</v>
      </c>
      <c r="AL70" s="424" t="s">
        <v>394</v>
      </c>
      <c r="AM70" s="424" t="s">
        <v>394</v>
      </c>
      <c r="AN70" s="424" t="s">
        <v>394</v>
      </c>
      <c r="AO70" s="424" t="s">
        <v>394</v>
      </c>
      <c r="AP70" s="449" t="s">
        <v>394</v>
      </c>
      <c r="AQ70" s="449" t="s">
        <v>394</v>
      </c>
      <c r="AR70" s="424" t="s">
        <v>394</v>
      </c>
      <c r="AS70" s="424" t="s">
        <v>394</v>
      </c>
    </row>
    <row r="71" spans="1:45" ht="48" hidden="1">
      <c r="A71" s="64" t="s">
        <v>623</v>
      </c>
      <c r="B71" s="341"/>
      <c r="C71" s="318"/>
      <c r="D71" s="318"/>
      <c r="E71" s="318"/>
      <c r="F71" s="450"/>
      <c r="G71" s="460"/>
      <c r="H71" s="424"/>
      <c r="I71" s="435"/>
      <c r="J71" s="434">
        <v>1</v>
      </c>
      <c r="K71" s="435"/>
      <c r="L71" s="436"/>
      <c r="M71" s="436"/>
      <c r="N71" s="436"/>
      <c r="O71" s="436"/>
      <c r="P71" s="449" t="s">
        <v>394</v>
      </c>
      <c r="Q71" s="449" t="s">
        <v>394</v>
      </c>
      <c r="R71" s="424" t="s">
        <v>394</v>
      </c>
      <c r="S71" s="424" t="s">
        <v>394</v>
      </c>
      <c r="T71" s="424" t="s">
        <v>394</v>
      </c>
      <c r="U71" s="424" t="s">
        <v>394</v>
      </c>
      <c r="V71" s="424" t="s">
        <v>394</v>
      </c>
      <c r="W71" s="424" t="s">
        <v>394</v>
      </c>
      <c r="X71" s="424" t="s">
        <v>394</v>
      </c>
      <c r="Y71" s="424" t="s">
        <v>394</v>
      </c>
      <c r="Z71" s="449" t="s">
        <v>394</v>
      </c>
      <c r="AA71" s="449" t="s">
        <v>394</v>
      </c>
      <c r="AB71" s="424" t="s">
        <v>394</v>
      </c>
      <c r="AC71" s="424" t="s">
        <v>394</v>
      </c>
      <c r="AD71" s="424" t="s">
        <v>394</v>
      </c>
      <c r="AE71" s="424" t="s">
        <v>394</v>
      </c>
      <c r="AF71" s="424" t="s">
        <v>394</v>
      </c>
      <c r="AG71" s="424" t="s">
        <v>394</v>
      </c>
      <c r="AH71" s="424" t="s">
        <v>394</v>
      </c>
      <c r="AI71" s="424" t="s">
        <v>394</v>
      </c>
      <c r="AJ71" s="449" t="s">
        <v>394</v>
      </c>
      <c r="AK71" s="449" t="s">
        <v>394</v>
      </c>
      <c r="AL71" s="424" t="s">
        <v>394</v>
      </c>
      <c r="AM71" s="424" t="s">
        <v>394</v>
      </c>
      <c r="AN71" s="424" t="s">
        <v>394</v>
      </c>
      <c r="AO71" s="424" t="s">
        <v>394</v>
      </c>
      <c r="AP71" s="449" t="s">
        <v>394</v>
      </c>
      <c r="AQ71" s="449" t="s">
        <v>394</v>
      </c>
      <c r="AR71" s="424" t="s">
        <v>394</v>
      </c>
      <c r="AS71" s="424" t="s">
        <v>394</v>
      </c>
    </row>
    <row r="72" spans="1:45" ht="48" hidden="1">
      <c r="A72" s="64" t="s">
        <v>624</v>
      </c>
      <c r="B72" s="341"/>
      <c r="C72" s="318"/>
      <c r="D72" s="318"/>
      <c r="E72" s="318"/>
      <c r="F72" s="450"/>
      <c r="G72" s="460"/>
      <c r="H72" s="424"/>
      <c r="I72" s="435"/>
      <c r="J72" s="434">
        <v>1</v>
      </c>
      <c r="K72" s="435"/>
      <c r="L72" s="436"/>
      <c r="M72" s="436"/>
      <c r="N72" s="436"/>
      <c r="O72" s="436"/>
      <c r="P72" s="449" t="s">
        <v>394</v>
      </c>
      <c r="Q72" s="449" t="s">
        <v>394</v>
      </c>
      <c r="R72" s="424" t="s">
        <v>394</v>
      </c>
      <c r="S72" s="424" t="s">
        <v>394</v>
      </c>
      <c r="T72" s="424" t="s">
        <v>394</v>
      </c>
      <c r="U72" s="424" t="s">
        <v>394</v>
      </c>
      <c r="V72" s="424" t="s">
        <v>394</v>
      </c>
      <c r="W72" s="424" t="s">
        <v>394</v>
      </c>
      <c r="X72" s="424" t="s">
        <v>394</v>
      </c>
      <c r="Y72" s="424" t="s">
        <v>394</v>
      </c>
      <c r="Z72" s="449" t="s">
        <v>394</v>
      </c>
      <c r="AA72" s="449" t="s">
        <v>394</v>
      </c>
      <c r="AB72" s="424" t="s">
        <v>394</v>
      </c>
      <c r="AC72" s="424" t="s">
        <v>394</v>
      </c>
      <c r="AD72" s="424" t="s">
        <v>394</v>
      </c>
      <c r="AE72" s="424" t="s">
        <v>394</v>
      </c>
      <c r="AF72" s="424" t="s">
        <v>394</v>
      </c>
      <c r="AG72" s="424" t="s">
        <v>394</v>
      </c>
      <c r="AH72" s="424" t="s">
        <v>394</v>
      </c>
      <c r="AI72" s="424" t="s">
        <v>394</v>
      </c>
      <c r="AJ72" s="449" t="s">
        <v>394</v>
      </c>
      <c r="AK72" s="449" t="s">
        <v>394</v>
      </c>
      <c r="AL72" s="424" t="s">
        <v>394</v>
      </c>
      <c r="AM72" s="424" t="s">
        <v>394</v>
      </c>
      <c r="AN72" s="424" t="s">
        <v>394</v>
      </c>
      <c r="AO72" s="424" t="s">
        <v>394</v>
      </c>
      <c r="AP72" s="449" t="s">
        <v>394</v>
      </c>
      <c r="AQ72" s="449" t="s">
        <v>394</v>
      </c>
      <c r="AR72" s="424" t="s">
        <v>394</v>
      </c>
      <c r="AS72" s="424" t="s">
        <v>394</v>
      </c>
    </row>
    <row r="73" spans="1:45" ht="27.75" hidden="1" customHeight="1">
      <c r="A73" s="367" t="s">
        <v>493</v>
      </c>
      <c r="B73" s="343"/>
      <c r="C73" s="66"/>
      <c r="D73" s="66"/>
      <c r="E73" s="66"/>
      <c r="F73" s="449"/>
      <c r="G73" s="468"/>
      <c r="H73" s="424"/>
      <c r="I73" s="425">
        <f>+I74</f>
        <v>0</v>
      </c>
      <c r="J73" s="424"/>
      <c r="K73" s="425"/>
      <c r="L73" s="438"/>
      <c r="M73" s="438"/>
      <c r="N73" s="438"/>
      <c r="O73" s="438"/>
      <c r="P73" s="449" t="s">
        <v>394</v>
      </c>
      <c r="Q73" s="449" t="s">
        <v>394</v>
      </c>
      <c r="R73" s="424" t="s">
        <v>394</v>
      </c>
      <c r="S73" s="424" t="s">
        <v>394</v>
      </c>
      <c r="T73" s="424" t="s">
        <v>394</v>
      </c>
      <c r="U73" s="424" t="s">
        <v>394</v>
      </c>
      <c r="V73" s="424" t="s">
        <v>394</v>
      </c>
      <c r="W73" s="424" t="s">
        <v>394</v>
      </c>
      <c r="X73" s="424" t="s">
        <v>394</v>
      </c>
      <c r="Y73" s="424" t="s">
        <v>394</v>
      </c>
      <c r="Z73" s="449" t="s">
        <v>394</v>
      </c>
      <c r="AA73" s="449" t="s">
        <v>394</v>
      </c>
      <c r="AB73" s="424" t="s">
        <v>394</v>
      </c>
      <c r="AC73" s="424" t="s">
        <v>394</v>
      </c>
      <c r="AD73" s="424" t="s">
        <v>394</v>
      </c>
      <c r="AE73" s="424" t="s">
        <v>394</v>
      </c>
      <c r="AF73" s="424" t="s">
        <v>394</v>
      </c>
      <c r="AG73" s="424" t="s">
        <v>394</v>
      </c>
      <c r="AH73" s="424" t="s">
        <v>394</v>
      </c>
      <c r="AI73" s="424" t="s">
        <v>394</v>
      </c>
      <c r="AJ73" s="449" t="s">
        <v>394</v>
      </c>
      <c r="AK73" s="449" t="s">
        <v>394</v>
      </c>
      <c r="AL73" s="424" t="s">
        <v>394</v>
      </c>
      <c r="AM73" s="424" t="s">
        <v>394</v>
      </c>
      <c r="AN73" s="424" t="s">
        <v>394</v>
      </c>
      <c r="AO73" s="424" t="s">
        <v>394</v>
      </c>
      <c r="AP73" s="449" t="s">
        <v>394</v>
      </c>
      <c r="AQ73" s="449" t="s">
        <v>394</v>
      </c>
      <c r="AR73" s="424" t="s">
        <v>394</v>
      </c>
      <c r="AS73" s="424" t="s">
        <v>394</v>
      </c>
    </row>
    <row r="74" spans="1:45" ht="120" hidden="1">
      <c r="A74" s="64" t="s">
        <v>563</v>
      </c>
      <c r="B74" s="343" t="s">
        <v>427</v>
      </c>
      <c r="C74" s="66" t="s">
        <v>427</v>
      </c>
      <c r="D74" s="66" t="s">
        <v>427</v>
      </c>
      <c r="E74" s="66" t="s">
        <v>427</v>
      </c>
      <c r="F74" s="449">
        <f>SUM(F75:F79)</f>
        <v>0</v>
      </c>
      <c r="G74" s="456">
        <f>IF(F74&lt;1,0,IF(F74&lt;2,1,IF(F74&lt;3,2,IF(F74&lt;4,3,IF(F74&lt;5,4,IF(F74=5,5))))))</f>
        <v>0</v>
      </c>
      <c r="H74" s="424">
        <f>SUM(H75:H79)</f>
        <v>0</v>
      </c>
      <c r="I74" s="423">
        <f>IF(H74&lt;1,0,IF(H74&lt;2,1,IF(H74&lt;3,2,IF(H74&lt;4,3,IF(H74&lt;5,4,IF(H74=5,5))))))</f>
        <v>0</v>
      </c>
      <c r="J74" s="424">
        <f>SUM(J75:J79)</f>
        <v>5</v>
      </c>
      <c r="K74" s="423">
        <f>IF(J74&lt;1,0,IF(J74&lt;2,1,IF(J74&lt;3,2,IF(J74&lt;4,3,IF(J74&lt;5,4,IF(J74=5,5))))))</f>
        <v>5</v>
      </c>
      <c r="L74" s="438"/>
      <c r="M74" s="438"/>
      <c r="N74" s="438"/>
      <c r="O74" s="438"/>
      <c r="P74" s="449" t="s">
        <v>394</v>
      </c>
      <c r="Q74" s="449" t="s">
        <v>394</v>
      </c>
      <c r="R74" s="424" t="s">
        <v>394</v>
      </c>
      <c r="S74" s="424" t="s">
        <v>394</v>
      </c>
      <c r="T74" s="424" t="s">
        <v>394</v>
      </c>
      <c r="U74" s="424" t="s">
        <v>394</v>
      </c>
      <c r="V74" s="424" t="s">
        <v>394</v>
      </c>
      <c r="W74" s="424" t="s">
        <v>394</v>
      </c>
      <c r="X74" s="424" t="s">
        <v>394</v>
      </c>
      <c r="Y74" s="424" t="s">
        <v>394</v>
      </c>
      <c r="Z74" s="449" t="s">
        <v>394</v>
      </c>
      <c r="AA74" s="449" t="s">
        <v>394</v>
      </c>
      <c r="AB74" s="424" t="s">
        <v>394</v>
      </c>
      <c r="AC74" s="424" t="s">
        <v>394</v>
      </c>
      <c r="AD74" s="424" t="s">
        <v>394</v>
      </c>
      <c r="AE74" s="424" t="s">
        <v>394</v>
      </c>
      <c r="AF74" s="424" t="s">
        <v>394</v>
      </c>
      <c r="AG74" s="424" t="s">
        <v>394</v>
      </c>
      <c r="AH74" s="424" t="s">
        <v>394</v>
      </c>
      <c r="AI74" s="424" t="s">
        <v>394</v>
      </c>
      <c r="AJ74" s="449" t="s">
        <v>394</v>
      </c>
      <c r="AK74" s="449" t="s">
        <v>394</v>
      </c>
      <c r="AL74" s="424" t="s">
        <v>394</v>
      </c>
      <c r="AM74" s="424" t="s">
        <v>394</v>
      </c>
      <c r="AN74" s="424" t="s">
        <v>394</v>
      </c>
      <c r="AO74" s="424" t="s">
        <v>394</v>
      </c>
      <c r="AP74" s="449" t="s">
        <v>394</v>
      </c>
      <c r="AQ74" s="449" t="s">
        <v>394</v>
      </c>
      <c r="AR74" s="424" t="s">
        <v>394</v>
      </c>
      <c r="AS74" s="424" t="s">
        <v>394</v>
      </c>
    </row>
    <row r="75" spans="1:45" ht="48" hidden="1">
      <c r="A75" s="64" t="s">
        <v>426</v>
      </c>
      <c r="B75" s="343"/>
      <c r="C75" s="66"/>
      <c r="D75" s="66"/>
      <c r="E75" s="66"/>
      <c r="F75" s="449"/>
      <c r="G75" s="468"/>
      <c r="H75" s="424"/>
      <c r="I75" s="425"/>
      <c r="J75" s="424">
        <v>1</v>
      </c>
      <c r="K75" s="425"/>
      <c r="L75" s="438"/>
      <c r="M75" s="438"/>
      <c r="N75" s="438"/>
      <c r="O75" s="438"/>
      <c r="P75" s="449" t="s">
        <v>394</v>
      </c>
      <c r="Q75" s="449" t="s">
        <v>394</v>
      </c>
      <c r="R75" s="424" t="s">
        <v>394</v>
      </c>
      <c r="S75" s="424" t="s">
        <v>394</v>
      </c>
      <c r="T75" s="424" t="s">
        <v>394</v>
      </c>
      <c r="U75" s="424" t="s">
        <v>394</v>
      </c>
      <c r="V75" s="424" t="s">
        <v>394</v>
      </c>
      <c r="W75" s="424" t="s">
        <v>394</v>
      </c>
      <c r="X75" s="424" t="s">
        <v>394</v>
      </c>
      <c r="Y75" s="424" t="s">
        <v>394</v>
      </c>
      <c r="Z75" s="449" t="s">
        <v>394</v>
      </c>
      <c r="AA75" s="449" t="s">
        <v>394</v>
      </c>
      <c r="AB75" s="424" t="s">
        <v>394</v>
      </c>
      <c r="AC75" s="424" t="s">
        <v>394</v>
      </c>
      <c r="AD75" s="439"/>
      <c r="AE75" s="439"/>
      <c r="AF75" s="438"/>
      <c r="AG75" s="438"/>
      <c r="AH75" s="438"/>
      <c r="AI75" s="438"/>
      <c r="AJ75" s="449" t="s">
        <v>394</v>
      </c>
      <c r="AK75" s="449" t="s">
        <v>394</v>
      </c>
      <c r="AL75" s="424" t="s">
        <v>394</v>
      </c>
      <c r="AM75" s="424" t="s">
        <v>394</v>
      </c>
      <c r="AN75" s="424" t="s">
        <v>394</v>
      </c>
      <c r="AO75" s="424" t="s">
        <v>394</v>
      </c>
      <c r="AP75" s="449" t="s">
        <v>394</v>
      </c>
      <c r="AQ75" s="449" t="s">
        <v>394</v>
      </c>
      <c r="AR75" s="424" t="s">
        <v>394</v>
      </c>
      <c r="AS75" s="424" t="s">
        <v>394</v>
      </c>
    </row>
    <row r="76" spans="1:45" hidden="1">
      <c r="A76" s="64" t="s">
        <v>392</v>
      </c>
      <c r="B76" s="343"/>
      <c r="C76" s="66"/>
      <c r="D76" s="66"/>
      <c r="E76" s="66"/>
      <c r="F76" s="449"/>
      <c r="G76" s="468"/>
      <c r="H76" s="424"/>
      <c r="I76" s="425"/>
      <c r="J76" s="424">
        <v>1</v>
      </c>
      <c r="K76" s="425"/>
      <c r="L76" s="438"/>
      <c r="M76" s="438"/>
      <c r="N76" s="438"/>
      <c r="O76" s="438"/>
      <c r="P76" s="449" t="s">
        <v>394</v>
      </c>
      <c r="Q76" s="449" t="s">
        <v>394</v>
      </c>
      <c r="R76" s="424" t="s">
        <v>394</v>
      </c>
      <c r="S76" s="424" t="s">
        <v>394</v>
      </c>
      <c r="T76" s="424" t="s">
        <v>394</v>
      </c>
      <c r="U76" s="424" t="s">
        <v>394</v>
      </c>
      <c r="V76" s="424" t="s">
        <v>394</v>
      </c>
      <c r="W76" s="424" t="s">
        <v>394</v>
      </c>
      <c r="X76" s="424" t="s">
        <v>394</v>
      </c>
      <c r="Y76" s="424" t="s">
        <v>394</v>
      </c>
      <c r="Z76" s="449" t="s">
        <v>394</v>
      </c>
      <c r="AA76" s="449" t="s">
        <v>394</v>
      </c>
      <c r="AB76" s="424" t="s">
        <v>394</v>
      </c>
      <c r="AC76" s="424" t="s">
        <v>394</v>
      </c>
      <c r="AD76" s="439"/>
      <c r="AE76" s="439"/>
      <c r="AF76" s="438"/>
      <c r="AG76" s="438"/>
      <c r="AH76" s="438"/>
      <c r="AI76" s="438"/>
      <c r="AJ76" s="449" t="s">
        <v>394</v>
      </c>
      <c r="AK76" s="449" t="s">
        <v>394</v>
      </c>
      <c r="AL76" s="424" t="s">
        <v>394</v>
      </c>
      <c r="AM76" s="424" t="s">
        <v>394</v>
      </c>
      <c r="AN76" s="424" t="s">
        <v>394</v>
      </c>
      <c r="AO76" s="424" t="s">
        <v>394</v>
      </c>
      <c r="AP76" s="449" t="s">
        <v>394</v>
      </c>
      <c r="AQ76" s="449" t="s">
        <v>394</v>
      </c>
      <c r="AR76" s="424" t="s">
        <v>394</v>
      </c>
      <c r="AS76" s="424" t="s">
        <v>394</v>
      </c>
    </row>
    <row r="77" spans="1:45" ht="72" hidden="1">
      <c r="A77" s="64" t="s">
        <v>625</v>
      </c>
      <c r="B77" s="343"/>
      <c r="C77" s="66"/>
      <c r="D77" s="66"/>
      <c r="E77" s="66"/>
      <c r="F77" s="449"/>
      <c r="G77" s="468"/>
      <c r="H77" s="424"/>
      <c r="I77" s="425"/>
      <c r="J77" s="424">
        <v>1</v>
      </c>
      <c r="K77" s="425"/>
      <c r="L77" s="438"/>
      <c r="M77" s="438"/>
      <c r="N77" s="438"/>
      <c r="O77" s="438"/>
      <c r="P77" s="449" t="s">
        <v>394</v>
      </c>
      <c r="Q77" s="449" t="s">
        <v>394</v>
      </c>
      <c r="R77" s="424" t="s">
        <v>394</v>
      </c>
      <c r="S77" s="424" t="s">
        <v>394</v>
      </c>
      <c r="T77" s="424" t="s">
        <v>394</v>
      </c>
      <c r="U77" s="424" t="s">
        <v>394</v>
      </c>
      <c r="V77" s="424" t="s">
        <v>394</v>
      </c>
      <c r="W77" s="424" t="s">
        <v>394</v>
      </c>
      <c r="X77" s="424" t="s">
        <v>394</v>
      </c>
      <c r="Y77" s="424" t="s">
        <v>394</v>
      </c>
      <c r="Z77" s="449" t="s">
        <v>394</v>
      </c>
      <c r="AA77" s="449" t="s">
        <v>394</v>
      </c>
      <c r="AB77" s="424" t="s">
        <v>394</v>
      </c>
      <c r="AC77" s="424" t="s">
        <v>394</v>
      </c>
      <c r="AD77" s="439"/>
      <c r="AE77" s="439"/>
      <c r="AF77" s="438"/>
      <c r="AG77" s="438"/>
      <c r="AH77" s="438"/>
      <c r="AI77" s="438"/>
      <c r="AJ77" s="449" t="s">
        <v>394</v>
      </c>
      <c r="AK77" s="449" t="s">
        <v>394</v>
      </c>
      <c r="AL77" s="424" t="s">
        <v>394</v>
      </c>
      <c r="AM77" s="424" t="s">
        <v>394</v>
      </c>
      <c r="AN77" s="424" t="s">
        <v>394</v>
      </c>
      <c r="AO77" s="424" t="s">
        <v>394</v>
      </c>
      <c r="AP77" s="449" t="s">
        <v>394</v>
      </c>
      <c r="AQ77" s="449" t="s">
        <v>394</v>
      </c>
      <c r="AR77" s="424" t="s">
        <v>394</v>
      </c>
      <c r="AS77" s="424" t="s">
        <v>394</v>
      </c>
    </row>
    <row r="78" spans="1:45" ht="96" hidden="1">
      <c r="A78" s="64" t="s">
        <v>626</v>
      </c>
      <c r="B78" s="343"/>
      <c r="C78" s="66"/>
      <c r="D78" s="66"/>
      <c r="E78" s="66"/>
      <c r="F78" s="449"/>
      <c r="G78" s="468"/>
      <c r="H78" s="424"/>
      <c r="I78" s="425"/>
      <c r="J78" s="424">
        <v>1</v>
      </c>
      <c r="K78" s="425"/>
      <c r="L78" s="438"/>
      <c r="M78" s="438"/>
      <c r="N78" s="438"/>
      <c r="O78" s="438"/>
      <c r="P78" s="449" t="s">
        <v>394</v>
      </c>
      <c r="Q78" s="449" t="s">
        <v>394</v>
      </c>
      <c r="R78" s="424" t="s">
        <v>394</v>
      </c>
      <c r="S78" s="424" t="s">
        <v>394</v>
      </c>
      <c r="T78" s="424" t="s">
        <v>394</v>
      </c>
      <c r="U78" s="424" t="s">
        <v>394</v>
      </c>
      <c r="V78" s="424" t="s">
        <v>394</v>
      </c>
      <c r="W78" s="424" t="s">
        <v>394</v>
      </c>
      <c r="X78" s="424" t="s">
        <v>394</v>
      </c>
      <c r="Y78" s="424" t="s">
        <v>394</v>
      </c>
      <c r="Z78" s="449" t="s">
        <v>394</v>
      </c>
      <c r="AA78" s="449" t="s">
        <v>394</v>
      </c>
      <c r="AB78" s="424" t="s">
        <v>394</v>
      </c>
      <c r="AC78" s="424" t="s">
        <v>394</v>
      </c>
      <c r="AD78" s="439"/>
      <c r="AE78" s="439"/>
      <c r="AF78" s="438"/>
      <c r="AG78" s="438"/>
      <c r="AH78" s="438"/>
      <c r="AI78" s="438"/>
      <c r="AJ78" s="449" t="s">
        <v>394</v>
      </c>
      <c r="AK78" s="449" t="s">
        <v>394</v>
      </c>
      <c r="AL78" s="424" t="s">
        <v>394</v>
      </c>
      <c r="AM78" s="424" t="s">
        <v>394</v>
      </c>
      <c r="AN78" s="424" t="s">
        <v>394</v>
      </c>
      <c r="AO78" s="424" t="s">
        <v>394</v>
      </c>
      <c r="AP78" s="449" t="s">
        <v>394</v>
      </c>
      <c r="AQ78" s="449" t="s">
        <v>394</v>
      </c>
      <c r="AR78" s="424" t="s">
        <v>394</v>
      </c>
      <c r="AS78" s="424" t="s">
        <v>394</v>
      </c>
    </row>
    <row r="79" spans="1:45" ht="48" hidden="1">
      <c r="A79" s="64" t="s">
        <v>627</v>
      </c>
      <c r="B79" s="343"/>
      <c r="C79" s="66"/>
      <c r="D79" s="66"/>
      <c r="E79" s="66"/>
      <c r="F79" s="449"/>
      <c r="G79" s="468"/>
      <c r="H79" s="424"/>
      <c r="I79" s="425"/>
      <c r="J79" s="424">
        <v>1</v>
      </c>
      <c r="K79" s="425"/>
      <c r="L79" s="438"/>
      <c r="M79" s="438"/>
      <c r="N79" s="438"/>
      <c r="O79" s="438"/>
      <c r="P79" s="449" t="s">
        <v>394</v>
      </c>
      <c r="Q79" s="449" t="s">
        <v>394</v>
      </c>
      <c r="R79" s="424" t="s">
        <v>394</v>
      </c>
      <c r="S79" s="424" t="s">
        <v>394</v>
      </c>
      <c r="T79" s="424" t="s">
        <v>394</v>
      </c>
      <c r="U79" s="424" t="s">
        <v>394</v>
      </c>
      <c r="V79" s="424" t="s">
        <v>394</v>
      </c>
      <c r="W79" s="424" t="s">
        <v>394</v>
      </c>
      <c r="X79" s="424" t="s">
        <v>394</v>
      </c>
      <c r="Y79" s="424" t="s">
        <v>394</v>
      </c>
      <c r="Z79" s="449" t="s">
        <v>394</v>
      </c>
      <c r="AA79" s="449" t="s">
        <v>394</v>
      </c>
      <c r="AB79" s="424" t="s">
        <v>394</v>
      </c>
      <c r="AC79" s="424" t="s">
        <v>394</v>
      </c>
      <c r="AD79" s="439"/>
      <c r="AE79" s="439"/>
      <c r="AF79" s="438"/>
      <c r="AG79" s="438"/>
      <c r="AH79" s="438"/>
      <c r="AI79" s="438"/>
      <c r="AJ79" s="449" t="s">
        <v>394</v>
      </c>
      <c r="AK79" s="449" t="s">
        <v>394</v>
      </c>
      <c r="AL79" s="424" t="s">
        <v>394</v>
      </c>
      <c r="AM79" s="424" t="s">
        <v>394</v>
      </c>
      <c r="AN79" s="424" t="s">
        <v>394</v>
      </c>
      <c r="AO79" s="424" t="s">
        <v>394</v>
      </c>
      <c r="AP79" s="449" t="s">
        <v>394</v>
      </c>
      <c r="AQ79" s="449" t="s">
        <v>394</v>
      </c>
      <c r="AR79" s="424" t="s">
        <v>394</v>
      </c>
      <c r="AS79" s="424" t="s">
        <v>394</v>
      </c>
    </row>
    <row r="80" spans="1:45" s="346" customFormat="1">
      <c r="A80" s="367" t="s">
        <v>492</v>
      </c>
      <c r="B80" s="341"/>
      <c r="C80" s="318"/>
      <c r="D80" s="318"/>
      <c r="E80" s="318"/>
      <c r="F80" s="450" t="s">
        <v>394</v>
      </c>
      <c r="G80" s="450" t="s">
        <v>394</v>
      </c>
      <c r="H80" s="434" t="s">
        <v>394</v>
      </c>
      <c r="I80" s="434" t="s">
        <v>394</v>
      </c>
      <c r="J80" s="434"/>
      <c r="K80" s="435"/>
      <c r="L80" s="436"/>
      <c r="M80" s="436"/>
      <c r="N80" s="436"/>
      <c r="O80" s="436"/>
      <c r="P80" s="450"/>
      <c r="Q80" s="461">
        <f>+(Q81+Q87+Q93+Q99+Q105)/5</f>
        <v>0</v>
      </c>
      <c r="R80" s="434"/>
      <c r="S80" s="440">
        <f>+(S81+S87+S93+S99+S106)/5</f>
        <v>2.2000000000000002</v>
      </c>
      <c r="T80" s="434">
        <f>COUNTIF(T81:T111,"5")</f>
        <v>5</v>
      </c>
      <c r="U80" s="440">
        <f>IF(T80&lt;1,0,IF(T80&lt;2,1,IF(T80&lt;3,2,IF(T80&lt;4,3,IF(T80&lt;5,4,IF(T80=5,5))))))</f>
        <v>5</v>
      </c>
      <c r="V80" s="436"/>
      <c r="W80" s="436"/>
      <c r="X80" s="436"/>
      <c r="Y80" s="436"/>
      <c r="Z80" s="450" t="s">
        <v>394</v>
      </c>
      <c r="AA80" s="450" t="s">
        <v>394</v>
      </c>
      <c r="AB80" s="434" t="s">
        <v>394</v>
      </c>
      <c r="AC80" s="434" t="s">
        <v>394</v>
      </c>
      <c r="AD80" s="434" t="s">
        <v>394</v>
      </c>
      <c r="AE80" s="434" t="s">
        <v>394</v>
      </c>
      <c r="AF80" s="434" t="s">
        <v>394</v>
      </c>
      <c r="AG80" s="434" t="s">
        <v>394</v>
      </c>
      <c r="AH80" s="434" t="s">
        <v>394</v>
      </c>
      <c r="AI80" s="434" t="s">
        <v>394</v>
      </c>
      <c r="AJ80" s="449" t="s">
        <v>394</v>
      </c>
      <c r="AK80" s="449" t="s">
        <v>394</v>
      </c>
      <c r="AL80" s="424" t="s">
        <v>394</v>
      </c>
      <c r="AM80" s="424" t="s">
        <v>394</v>
      </c>
      <c r="AN80" s="424" t="s">
        <v>394</v>
      </c>
      <c r="AO80" s="424" t="s">
        <v>394</v>
      </c>
      <c r="AP80" s="449" t="s">
        <v>394</v>
      </c>
      <c r="AQ80" s="449" t="s">
        <v>394</v>
      </c>
      <c r="AR80" s="424" t="s">
        <v>394</v>
      </c>
      <c r="AS80" s="424" t="s">
        <v>394</v>
      </c>
    </row>
    <row r="81" spans="1:45" ht="72">
      <c r="A81" s="367" t="s">
        <v>569</v>
      </c>
      <c r="B81" s="343"/>
      <c r="C81" s="66"/>
      <c r="D81" s="66"/>
      <c r="E81" s="66"/>
      <c r="F81" s="450" t="s">
        <v>394</v>
      </c>
      <c r="G81" s="450" t="s">
        <v>394</v>
      </c>
      <c r="H81" s="434" t="s">
        <v>394</v>
      </c>
      <c r="I81" s="434" t="s">
        <v>394</v>
      </c>
      <c r="J81" s="424"/>
      <c r="K81" s="425"/>
      <c r="L81" s="438"/>
      <c r="M81" s="438"/>
      <c r="N81" s="438"/>
      <c r="O81" s="438"/>
      <c r="P81" s="449">
        <f>SUM(P82:P86)</f>
        <v>5</v>
      </c>
      <c r="Q81" s="456"/>
      <c r="R81" s="424">
        <f>SUM(R82:R86)</f>
        <v>2</v>
      </c>
      <c r="S81" s="423">
        <f>IF(R81&lt;1,0,IF(R81&lt;2,1,IF(R81&lt;3,2,IF(R81&lt;4,3,IF(R81&lt;5,4,IF(R81=5,5))))))</f>
        <v>2</v>
      </c>
      <c r="T81" s="424">
        <f>SUM(T82:T86)</f>
        <v>5</v>
      </c>
      <c r="U81" s="423"/>
      <c r="V81" s="438"/>
      <c r="W81" s="438"/>
      <c r="X81" s="438"/>
      <c r="Y81" s="438"/>
      <c r="Z81" s="450" t="s">
        <v>394</v>
      </c>
      <c r="AA81" s="450" t="s">
        <v>394</v>
      </c>
      <c r="AB81" s="434" t="s">
        <v>394</v>
      </c>
      <c r="AC81" s="434" t="s">
        <v>394</v>
      </c>
      <c r="AD81" s="434" t="s">
        <v>394</v>
      </c>
      <c r="AE81" s="434" t="s">
        <v>394</v>
      </c>
      <c r="AF81" s="434" t="s">
        <v>394</v>
      </c>
      <c r="AG81" s="434" t="s">
        <v>394</v>
      </c>
      <c r="AH81" s="434" t="s">
        <v>394</v>
      </c>
      <c r="AI81" s="434" t="s">
        <v>394</v>
      </c>
      <c r="AJ81" s="449" t="s">
        <v>394</v>
      </c>
      <c r="AK81" s="449" t="s">
        <v>394</v>
      </c>
      <c r="AL81" s="424" t="s">
        <v>394</v>
      </c>
      <c r="AM81" s="424" t="s">
        <v>394</v>
      </c>
      <c r="AN81" s="424" t="s">
        <v>394</v>
      </c>
      <c r="AO81" s="424" t="s">
        <v>394</v>
      </c>
      <c r="AP81" s="449" t="s">
        <v>394</v>
      </c>
      <c r="AQ81" s="449" t="s">
        <v>394</v>
      </c>
      <c r="AR81" s="424" t="s">
        <v>394</v>
      </c>
      <c r="AS81" s="424" t="s">
        <v>394</v>
      </c>
    </row>
    <row r="82" spans="1:45" ht="48">
      <c r="A82" s="64" t="s">
        <v>564</v>
      </c>
      <c r="B82" s="343"/>
      <c r="C82" s="66"/>
      <c r="D82" s="66"/>
      <c r="E82" s="66"/>
      <c r="F82" s="450" t="s">
        <v>394</v>
      </c>
      <c r="G82" s="450" t="s">
        <v>394</v>
      </c>
      <c r="H82" s="434" t="s">
        <v>394</v>
      </c>
      <c r="I82" s="434" t="s">
        <v>394</v>
      </c>
      <c r="J82" s="424"/>
      <c r="K82" s="425"/>
      <c r="L82" s="438"/>
      <c r="M82" s="438"/>
      <c r="N82" s="438"/>
      <c r="O82" s="438"/>
      <c r="P82" s="449">
        <v>1</v>
      </c>
      <c r="Q82" s="462"/>
      <c r="R82" s="424">
        <v>1</v>
      </c>
      <c r="S82" s="439"/>
      <c r="T82" s="424">
        <v>1</v>
      </c>
      <c r="U82" s="439"/>
      <c r="V82" s="438"/>
      <c r="W82" s="438"/>
      <c r="X82" s="438"/>
      <c r="Y82" s="438"/>
      <c r="Z82" s="450" t="s">
        <v>394</v>
      </c>
      <c r="AA82" s="450" t="s">
        <v>394</v>
      </c>
      <c r="AB82" s="434" t="s">
        <v>394</v>
      </c>
      <c r="AC82" s="434" t="s">
        <v>394</v>
      </c>
      <c r="AD82" s="434" t="s">
        <v>394</v>
      </c>
      <c r="AE82" s="434" t="s">
        <v>394</v>
      </c>
      <c r="AF82" s="434" t="s">
        <v>394</v>
      </c>
      <c r="AG82" s="434" t="s">
        <v>394</v>
      </c>
      <c r="AH82" s="434" t="s">
        <v>394</v>
      </c>
      <c r="AI82" s="434" t="s">
        <v>394</v>
      </c>
      <c r="AJ82" s="449" t="s">
        <v>394</v>
      </c>
      <c r="AK82" s="449" t="s">
        <v>394</v>
      </c>
      <c r="AL82" s="424" t="s">
        <v>394</v>
      </c>
      <c r="AM82" s="424" t="s">
        <v>394</v>
      </c>
      <c r="AN82" s="424" t="s">
        <v>394</v>
      </c>
      <c r="AO82" s="424" t="s">
        <v>394</v>
      </c>
      <c r="AP82" s="449" t="s">
        <v>394</v>
      </c>
      <c r="AQ82" s="449" t="s">
        <v>394</v>
      </c>
      <c r="AR82" s="424" t="s">
        <v>394</v>
      </c>
      <c r="AS82" s="424" t="s">
        <v>394</v>
      </c>
    </row>
    <row r="83" spans="1:45" ht="48">
      <c r="A83" s="64" t="s">
        <v>565</v>
      </c>
      <c r="B83" s="343"/>
      <c r="C83" s="66"/>
      <c r="D83" s="66"/>
      <c r="E83" s="66"/>
      <c r="F83" s="450" t="s">
        <v>394</v>
      </c>
      <c r="G83" s="450" t="s">
        <v>394</v>
      </c>
      <c r="H83" s="434" t="s">
        <v>394</v>
      </c>
      <c r="I83" s="434" t="s">
        <v>394</v>
      </c>
      <c r="J83" s="424"/>
      <c r="K83" s="425"/>
      <c r="L83" s="438"/>
      <c r="M83" s="438"/>
      <c r="N83" s="438"/>
      <c r="O83" s="438"/>
      <c r="P83" s="449">
        <v>1</v>
      </c>
      <c r="Q83" s="462"/>
      <c r="R83" s="424">
        <v>1</v>
      </c>
      <c r="S83" s="439"/>
      <c r="T83" s="424">
        <v>1</v>
      </c>
      <c r="U83" s="439"/>
      <c r="V83" s="438"/>
      <c r="W83" s="438"/>
      <c r="X83" s="438"/>
      <c r="Y83" s="438"/>
      <c r="Z83" s="450" t="s">
        <v>394</v>
      </c>
      <c r="AA83" s="450" t="s">
        <v>394</v>
      </c>
      <c r="AB83" s="434" t="s">
        <v>394</v>
      </c>
      <c r="AC83" s="434" t="s">
        <v>394</v>
      </c>
      <c r="AD83" s="434" t="s">
        <v>394</v>
      </c>
      <c r="AE83" s="434" t="s">
        <v>394</v>
      </c>
      <c r="AF83" s="434" t="s">
        <v>394</v>
      </c>
      <c r="AG83" s="434" t="s">
        <v>394</v>
      </c>
      <c r="AH83" s="434" t="s">
        <v>394</v>
      </c>
      <c r="AI83" s="434" t="s">
        <v>394</v>
      </c>
      <c r="AJ83" s="449" t="s">
        <v>394</v>
      </c>
      <c r="AK83" s="449" t="s">
        <v>394</v>
      </c>
      <c r="AL83" s="424" t="s">
        <v>394</v>
      </c>
      <c r="AM83" s="424" t="s">
        <v>394</v>
      </c>
      <c r="AN83" s="424" t="s">
        <v>394</v>
      </c>
      <c r="AO83" s="424" t="s">
        <v>394</v>
      </c>
      <c r="AP83" s="449" t="s">
        <v>394</v>
      </c>
      <c r="AQ83" s="449" t="s">
        <v>394</v>
      </c>
      <c r="AR83" s="424" t="s">
        <v>394</v>
      </c>
      <c r="AS83" s="424" t="s">
        <v>394</v>
      </c>
    </row>
    <row r="84" spans="1:45">
      <c r="A84" s="64" t="s">
        <v>566</v>
      </c>
      <c r="B84" s="343"/>
      <c r="C84" s="66"/>
      <c r="D84" s="66"/>
      <c r="E84" s="66"/>
      <c r="F84" s="450" t="s">
        <v>394</v>
      </c>
      <c r="G84" s="450" t="s">
        <v>394</v>
      </c>
      <c r="H84" s="434" t="s">
        <v>394</v>
      </c>
      <c r="I84" s="434" t="s">
        <v>394</v>
      </c>
      <c r="J84" s="424"/>
      <c r="K84" s="425"/>
      <c r="L84" s="438"/>
      <c r="M84" s="438"/>
      <c r="N84" s="438"/>
      <c r="O84" s="438"/>
      <c r="P84" s="449">
        <v>1</v>
      </c>
      <c r="Q84" s="462"/>
      <c r="R84" s="424"/>
      <c r="S84" s="439"/>
      <c r="T84" s="424">
        <v>1</v>
      </c>
      <c r="U84" s="439"/>
      <c r="V84" s="438"/>
      <c r="W84" s="438"/>
      <c r="X84" s="438"/>
      <c r="Y84" s="438"/>
      <c r="Z84" s="450" t="s">
        <v>394</v>
      </c>
      <c r="AA84" s="450" t="s">
        <v>394</v>
      </c>
      <c r="AB84" s="434" t="s">
        <v>394</v>
      </c>
      <c r="AC84" s="434" t="s">
        <v>394</v>
      </c>
      <c r="AD84" s="434" t="s">
        <v>394</v>
      </c>
      <c r="AE84" s="434" t="s">
        <v>394</v>
      </c>
      <c r="AF84" s="434" t="s">
        <v>394</v>
      </c>
      <c r="AG84" s="434" t="s">
        <v>394</v>
      </c>
      <c r="AH84" s="434" t="s">
        <v>394</v>
      </c>
      <c r="AI84" s="434" t="s">
        <v>394</v>
      </c>
      <c r="AJ84" s="449" t="s">
        <v>394</v>
      </c>
      <c r="AK84" s="449" t="s">
        <v>394</v>
      </c>
      <c r="AL84" s="424" t="s">
        <v>394</v>
      </c>
      <c r="AM84" s="424" t="s">
        <v>394</v>
      </c>
      <c r="AN84" s="424" t="s">
        <v>394</v>
      </c>
      <c r="AO84" s="424" t="s">
        <v>394</v>
      </c>
      <c r="AP84" s="449" t="s">
        <v>394</v>
      </c>
      <c r="AQ84" s="449" t="s">
        <v>394</v>
      </c>
      <c r="AR84" s="424" t="s">
        <v>394</v>
      </c>
      <c r="AS84" s="424" t="s">
        <v>394</v>
      </c>
    </row>
    <row r="85" spans="1:45">
      <c r="A85" s="64" t="s">
        <v>567</v>
      </c>
      <c r="B85" s="343"/>
      <c r="C85" s="66"/>
      <c r="D85" s="66"/>
      <c r="E85" s="66"/>
      <c r="F85" s="450" t="s">
        <v>394</v>
      </c>
      <c r="G85" s="450" t="s">
        <v>394</v>
      </c>
      <c r="H85" s="434" t="s">
        <v>394</v>
      </c>
      <c r="I85" s="434" t="s">
        <v>394</v>
      </c>
      <c r="J85" s="424"/>
      <c r="K85" s="425"/>
      <c r="L85" s="438"/>
      <c r="M85" s="438"/>
      <c r="N85" s="438"/>
      <c r="O85" s="438"/>
      <c r="P85" s="449">
        <v>1</v>
      </c>
      <c r="Q85" s="462"/>
      <c r="R85" s="424"/>
      <c r="S85" s="439"/>
      <c r="T85" s="424">
        <v>1</v>
      </c>
      <c r="U85" s="439"/>
      <c r="V85" s="438"/>
      <c r="W85" s="438"/>
      <c r="X85" s="438"/>
      <c r="Y85" s="438"/>
      <c r="Z85" s="450" t="s">
        <v>394</v>
      </c>
      <c r="AA85" s="450" t="s">
        <v>394</v>
      </c>
      <c r="AB85" s="434" t="s">
        <v>394</v>
      </c>
      <c r="AC85" s="434" t="s">
        <v>394</v>
      </c>
      <c r="AD85" s="434" t="s">
        <v>394</v>
      </c>
      <c r="AE85" s="434" t="s">
        <v>394</v>
      </c>
      <c r="AF85" s="434" t="s">
        <v>394</v>
      </c>
      <c r="AG85" s="434" t="s">
        <v>394</v>
      </c>
      <c r="AH85" s="434" t="s">
        <v>394</v>
      </c>
      <c r="AI85" s="434" t="s">
        <v>394</v>
      </c>
      <c r="AJ85" s="449" t="s">
        <v>394</v>
      </c>
      <c r="AK85" s="449" t="s">
        <v>394</v>
      </c>
      <c r="AL85" s="424" t="s">
        <v>394</v>
      </c>
      <c r="AM85" s="424" t="s">
        <v>394</v>
      </c>
      <c r="AN85" s="424" t="s">
        <v>394</v>
      </c>
      <c r="AO85" s="424" t="s">
        <v>394</v>
      </c>
      <c r="AP85" s="449" t="s">
        <v>394</v>
      </c>
      <c r="AQ85" s="449" t="s">
        <v>394</v>
      </c>
      <c r="AR85" s="424" t="s">
        <v>394</v>
      </c>
      <c r="AS85" s="424" t="s">
        <v>394</v>
      </c>
    </row>
    <row r="86" spans="1:45" ht="48">
      <c r="A86" s="64" t="s">
        <v>568</v>
      </c>
      <c r="B86" s="343"/>
      <c r="C86" s="66"/>
      <c r="D86" s="66"/>
      <c r="E86" s="66"/>
      <c r="F86" s="450" t="s">
        <v>394</v>
      </c>
      <c r="G86" s="450" t="s">
        <v>394</v>
      </c>
      <c r="H86" s="434" t="s">
        <v>394</v>
      </c>
      <c r="I86" s="434" t="s">
        <v>394</v>
      </c>
      <c r="J86" s="424"/>
      <c r="K86" s="425"/>
      <c r="L86" s="438"/>
      <c r="M86" s="438"/>
      <c r="N86" s="438"/>
      <c r="O86" s="438"/>
      <c r="P86" s="449">
        <v>1</v>
      </c>
      <c r="Q86" s="462"/>
      <c r="R86" s="424"/>
      <c r="S86" s="439"/>
      <c r="T86" s="424">
        <v>1</v>
      </c>
      <c r="U86" s="439"/>
      <c r="V86" s="438"/>
      <c r="W86" s="438"/>
      <c r="X86" s="438"/>
      <c r="Y86" s="438"/>
      <c r="Z86" s="450" t="s">
        <v>394</v>
      </c>
      <c r="AA86" s="450" t="s">
        <v>394</v>
      </c>
      <c r="AB86" s="434" t="s">
        <v>394</v>
      </c>
      <c r="AC86" s="434" t="s">
        <v>394</v>
      </c>
      <c r="AD86" s="434" t="s">
        <v>394</v>
      </c>
      <c r="AE86" s="434" t="s">
        <v>394</v>
      </c>
      <c r="AF86" s="434" t="s">
        <v>394</v>
      </c>
      <c r="AG86" s="434" t="s">
        <v>394</v>
      </c>
      <c r="AH86" s="434" t="s">
        <v>394</v>
      </c>
      <c r="AI86" s="434" t="s">
        <v>394</v>
      </c>
      <c r="AJ86" s="449" t="s">
        <v>394</v>
      </c>
      <c r="AK86" s="449" t="s">
        <v>394</v>
      </c>
      <c r="AL86" s="424" t="s">
        <v>394</v>
      </c>
      <c r="AM86" s="424" t="s">
        <v>394</v>
      </c>
      <c r="AN86" s="424" t="s">
        <v>394</v>
      </c>
      <c r="AO86" s="424" t="s">
        <v>394</v>
      </c>
      <c r="AP86" s="449" t="s">
        <v>394</v>
      </c>
      <c r="AQ86" s="449" t="s">
        <v>394</v>
      </c>
      <c r="AR86" s="424" t="s">
        <v>394</v>
      </c>
      <c r="AS86" s="424" t="s">
        <v>394</v>
      </c>
    </row>
    <row r="87" spans="1:45" ht="48">
      <c r="A87" s="367" t="s">
        <v>570</v>
      </c>
      <c r="B87" s="343"/>
      <c r="C87" s="66"/>
      <c r="D87" s="66"/>
      <c r="E87" s="66"/>
      <c r="F87" s="450" t="s">
        <v>394</v>
      </c>
      <c r="G87" s="450" t="s">
        <v>394</v>
      </c>
      <c r="H87" s="434" t="s">
        <v>394</v>
      </c>
      <c r="I87" s="434" t="s">
        <v>394</v>
      </c>
      <c r="J87" s="424"/>
      <c r="K87" s="425"/>
      <c r="L87" s="438"/>
      <c r="M87" s="438"/>
      <c r="N87" s="438"/>
      <c r="O87" s="438"/>
      <c r="P87" s="449">
        <f>SUM(P88:P92)</f>
        <v>5</v>
      </c>
      <c r="Q87" s="456"/>
      <c r="R87" s="424">
        <f>SUM(R88:R92)</f>
        <v>2</v>
      </c>
      <c r="S87" s="423">
        <f>IF(R87&lt;1,0,IF(R87&lt;2,1,IF(R87&lt;3,2,IF(R87&lt;4,3,IF(R87&lt;5,4,IF(R87=5,5))))))</f>
        <v>2</v>
      </c>
      <c r="T87" s="424">
        <f>SUM(T88:T92)</f>
        <v>5</v>
      </c>
      <c r="U87" s="423"/>
      <c r="V87" s="438"/>
      <c r="W87" s="438"/>
      <c r="X87" s="438"/>
      <c r="Y87" s="438"/>
      <c r="Z87" s="450" t="s">
        <v>394</v>
      </c>
      <c r="AA87" s="450" t="s">
        <v>394</v>
      </c>
      <c r="AB87" s="434" t="s">
        <v>394</v>
      </c>
      <c r="AC87" s="434" t="s">
        <v>394</v>
      </c>
      <c r="AD87" s="434" t="s">
        <v>394</v>
      </c>
      <c r="AE87" s="434" t="s">
        <v>394</v>
      </c>
      <c r="AF87" s="434" t="s">
        <v>394</v>
      </c>
      <c r="AG87" s="434" t="s">
        <v>394</v>
      </c>
      <c r="AH87" s="434" t="s">
        <v>394</v>
      </c>
      <c r="AI87" s="434" t="s">
        <v>394</v>
      </c>
      <c r="AJ87" s="449" t="s">
        <v>394</v>
      </c>
      <c r="AK87" s="449" t="s">
        <v>394</v>
      </c>
      <c r="AL87" s="424" t="s">
        <v>394</v>
      </c>
      <c r="AM87" s="424" t="s">
        <v>394</v>
      </c>
      <c r="AN87" s="424" t="s">
        <v>394</v>
      </c>
      <c r="AO87" s="424" t="s">
        <v>394</v>
      </c>
      <c r="AP87" s="449" t="s">
        <v>394</v>
      </c>
      <c r="AQ87" s="449" t="s">
        <v>394</v>
      </c>
      <c r="AR87" s="424" t="s">
        <v>394</v>
      </c>
      <c r="AS87" s="424" t="s">
        <v>394</v>
      </c>
    </row>
    <row r="88" spans="1:45" ht="48">
      <c r="A88" s="64" t="s">
        <v>571</v>
      </c>
      <c r="B88" s="343"/>
      <c r="C88" s="66"/>
      <c r="D88" s="66"/>
      <c r="E88" s="66"/>
      <c r="F88" s="450" t="s">
        <v>394</v>
      </c>
      <c r="G88" s="450" t="s">
        <v>394</v>
      </c>
      <c r="H88" s="434" t="s">
        <v>394</v>
      </c>
      <c r="I88" s="434" t="s">
        <v>394</v>
      </c>
      <c r="J88" s="424"/>
      <c r="K88" s="425"/>
      <c r="L88" s="438"/>
      <c r="M88" s="438"/>
      <c r="N88" s="438"/>
      <c r="O88" s="438"/>
      <c r="P88" s="449">
        <v>1</v>
      </c>
      <c r="Q88" s="462"/>
      <c r="R88" s="424">
        <v>1</v>
      </c>
      <c r="S88" s="439"/>
      <c r="T88" s="424">
        <v>1</v>
      </c>
      <c r="U88" s="439"/>
      <c r="V88" s="438"/>
      <c r="W88" s="438"/>
      <c r="X88" s="438"/>
      <c r="Y88" s="438"/>
      <c r="Z88" s="450" t="s">
        <v>394</v>
      </c>
      <c r="AA88" s="450" t="s">
        <v>394</v>
      </c>
      <c r="AB88" s="434" t="s">
        <v>394</v>
      </c>
      <c r="AC88" s="434" t="s">
        <v>394</v>
      </c>
      <c r="AD88" s="434" t="s">
        <v>394</v>
      </c>
      <c r="AE88" s="434" t="s">
        <v>394</v>
      </c>
      <c r="AF88" s="434" t="s">
        <v>394</v>
      </c>
      <c r="AG88" s="434" t="s">
        <v>394</v>
      </c>
      <c r="AH88" s="434" t="s">
        <v>394</v>
      </c>
      <c r="AI88" s="434" t="s">
        <v>394</v>
      </c>
      <c r="AJ88" s="449" t="s">
        <v>394</v>
      </c>
      <c r="AK88" s="449" t="s">
        <v>394</v>
      </c>
      <c r="AL88" s="424" t="s">
        <v>394</v>
      </c>
      <c r="AM88" s="424" t="s">
        <v>394</v>
      </c>
      <c r="AN88" s="424" t="s">
        <v>394</v>
      </c>
      <c r="AO88" s="424" t="s">
        <v>394</v>
      </c>
      <c r="AP88" s="449" t="s">
        <v>394</v>
      </c>
      <c r="AQ88" s="449" t="s">
        <v>394</v>
      </c>
      <c r="AR88" s="424" t="s">
        <v>394</v>
      </c>
      <c r="AS88" s="424" t="s">
        <v>394</v>
      </c>
    </row>
    <row r="89" spans="1:45">
      <c r="A89" s="64" t="s">
        <v>395</v>
      </c>
      <c r="B89" s="343"/>
      <c r="C89" s="66"/>
      <c r="D89" s="66"/>
      <c r="E89" s="66"/>
      <c r="F89" s="450" t="s">
        <v>394</v>
      </c>
      <c r="G89" s="450" t="s">
        <v>394</v>
      </c>
      <c r="H89" s="434" t="s">
        <v>394</v>
      </c>
      <c r="I89" s="434" t="s">
        <v>394</v>
      </c>
      <c r="J89" s="424"/>
      <c r="K89" s="425"/>
      <c r="L89" s="438"/>
      <c r="M89" s="438"/>
      <c r="N89" s="438"/>
      <c r="O89" s="438"/>
      <c r="P89" s="449">
        <v>1</v>
      </c>
      <c r="Q89" s="462"/>
      <c r="R89" s="424">
        <v>1</v>
      </c>
      <c r="S89" s="439"/>
      <c r="T89" s="424">
        <v>1</v>
      </c>
      <c r="U89" s="439"/>
      <c r="V89" s="438"/>
      <c r="W89" s="438"/>
      <c r="X89" s="438"/>
      <c r="Y89" s="438"/>
      <c r="Z89" s="450" t="s">
        <v>394</v>
      </c>
      <c r="AA89" s="450" t="s">
        <v>394</v>
      </c>
      <c r="AB89" s="434" t="s">
        <v>394</v>
      </c>
      <c r="AC89" s="434" t="s">
        <v>394</v>
      </c>
      <c r="AD89" s="434" t="s">
        <v>394</v>
      </c>
      <c r="AE89" s="434" t="s">
        <v>394</v>
      </c>
      <c r="AF89" s="434" t="s">
        <v>394</v>
      </c>
      <c r="AG89" s="434" t="s">
        <v>394</v>
      </c>
      <c r="AH89" s="434" t="s">
        <v>394</v>
      </c>
      <c r="AI89" s="434" t="s">
        <v>394</v>
      </c>
      <c r="AJ89" s="449" t="s">
        <v>394</v>
      </c>
      <c r="AK89" s="449" t="s">
        <v>394</v>
      </c>
      <c r="AL89" s="424" t="s">
        <v>394</v>
      </c>
      <c r="AM89" s="424" t="s">
        <v>394</v>
      </c>
      <c r="AN89" s="424" t="s">
        <v>394</v>
      </c>
      <c r="AO89" s="424" t="s">
        <v>394</v>
      </c>
      <c r="AP89" s="449" t="s">
        <v>394</v>
      </c>
      <c r="AQ89" s="449" t="s">
        <v>394</v>
      </c>
      <c r="AR89" s="424" t="s">
        <v>394</v>
      </c>
      <c r="AS89" s="424" t="s">
        <v>394</v>
      </c>
    </row>
    <row r="90" spans="1:45" ht="48.6" customHeight="1">
      <c r="A90" s="64" t="s">
        <v>572</v>
      </c>
      <c r="B90" s="343"/>
      <c r="C90" s="66"/>
      <c r="D90" s="66"/>
      <c r="E90" s="66"/>
      <c r="F90" s="450" t="s">
        <v>394</v>
      </c>
      <c r="G90" s="450" t="s">
        <v>394</v>
      </c>
      <c r="H90" s="434" t="s">
        <v>394</v>
      </c>
      <c r="I90" s="434" t="s">
        <v>394</v>
      </c>
      <c r="J90" s="424"/>
      <c r="K90" s="425"/>
      <c r="L90" s="438"/>
      <c r="M90" s="438"/>
      <c r="N90" s="438"/>
      <c r="O90" s="438"/>
      <c r="P90" s="449">
        <v>1</v>
      </c>
      <c r="Q90" s="462"/>
      <c r="R90" s="424"/>
      <c r="S90" s="439"/>
      <c r="T90" s="424">
        <v>1</v>
      </c>
      <c r="U90" s="439"/>
      <c r="V90" s="438"/>
      <c r="W90" s="438"/>
      <c r="X90" s="438"/>
      <c r="Y90" s="438"/>
      <c r="Z90" s="450" t="s">
        <v>394</v>
      </c>
      <c r="AA90" s="450" t="s">
        <v>394</v>
      </c>
      <c r="AB90" s="434" t="s">
        <v>394</v>
      </c>
      <c r="AC90" s="434" t="s">
        <v>394</v>
      </c>
      <c r="AD90" s="434" t="s">
        <v>394</v>
      </c>
      <c r="AE90" s="434" t="s">
        <v>394</v>
      </c>
      <c r="AF90" s="434" t="s">
        <v>394</v>
      </c>
      <c r="AG90" s="434" t="s">
        <v>394</v>
      </c>
      <c r="AH90" s="434" t="s">
        <v>394</v>
      </c>
      <c r="AI90" s="434" t="s">
        <v>394</v>
      </c>
      <c r="AJ90" s="449" t="s">
        <v>394</v>
      </c>
      <c r="AK90" s="449" t="s">
        <v>394</v>
      </c>
      <c r="AL90" s="424" t="s">
        <v>394</v>
      </c>
      <c r="AM90" s="424" t="s">
        <v>394</v>
      </c>
      <c r="AN90" s="424" t="s">
        <v>394</v>
      </c>
      <c r="AO90" s="424" t="s">
        <v>394</v>
      </c>
      <c r="AP90" s="449" t="s">
        <v>394</v>
      </c>
      <c r="AQ90" s="449" t="s">
        <v>394</v>
      </c>
      <c r="AR90" s="424" t="s">
        <v>394</v>
      </c>
      <c r="AS90" s="424" t="s">
        <v>394</v>
      </c>
    </row>
    <row r="91" spans="1:45">
      <c r="A91" s="64" t="s">
        <v>573</v>
      </c>
      <c r="B91" s="343"/>
      <c r="C91" s="66"/>
      <c r="D91" s="66"/>
      <c r="E91" s="66"/>
      <c r="F91" s="450" t="s">
        <v>394</v>
      </c>
      <c r="G91" s="450" t="s">
        <v>394</v>
      </c>
      <c r="H91" s="434" t="s">
        <v>394</v>
      </c>
      <c r="I91" s="434" t="s">
        <v>394</v>
      </c>
      <c r="J91" s="424"/>
      <c r="K91" s="425"/>
      <c r="L91" s="438"/>
      <c r="M91" s="438"/>
      <c r="N91" s="438"/>
      <c r="O91" s="438"/>
      <c r="P91" s="449">
        <v>1</v>
      </c>
      <c r="Q91" s="462"/>
      <c r="R91" s="424"/>
      <c r="S91" s="439"/>
      <c r="T91" s="424">
        <v>1</v>
      </c>
      <c r="U91" s="439"/>
      <c r="V91" s="438"/>
      <c r="W91" s="438"/>
      <c r="X91" s="438"/>
      <c r="Y91" s="438"/>
      <c r="Z91" s="450" t="s">
        <v>394</v>
      </c>
      <c r="AA91" s="450" t="s">
        <v>394</v>
      </c>
      <c r="AB91" s="434" t="s">
        <v>394</v>
      </c>
      <c r="AC91" s="434" t="s">
        <v>394</v>
      </c>
      <c r="AD91" s="434" t="s">
        <v>394</v>
      </c>
      <c r="AE91" s="434" t="s">
        <v>394</v>
      </c>
      <c r="AF91" s="434" t="s">
        <v>394</v>
      </c>
      <c r="AG91" s="434" t="s">
        <v>394</v>
      </c>
      <c r="AH91" s="434" t="s">
        <v>394</v>
      </c>
      <c r="AI91" s="434" t="s">
        <v>394</v>
      </c>
      <c r="AJ91" s="449" t="s">
        <v>394</v>
      </c>
      <c r="AK91" s="449" t="s">
        <v>394</v>
      </c>
      <c r="AL91" s="424" t="s">
        <v>394</v>
      </c>
      <c r="AM91" s="424" t="s">
        <v>394</v>
      </c>
      <c r="AN91" s="424" t="s">
        <v>394</v>
      </c>
      <c r="AO91" s="424" t="s">
        <v>394</v>
      </c>
      <c r="AP91" s="449" t="s">
        <v>394</v>
      </c>
      <c r="AQ91" s="449" t="s">
        <v>394</v>
      </c>
      <c r="AR91" s="424" t="s">
        <v>394</v>
      </c>
      <c r="AS91" s="424" t="s">
        <v>394</v>
      </c>
    </row>
    <row r="92" spans="1:45" ht="48">
      <c r="A92" s="64" t="s">
        <v>574</v>
      </c>
      <c r="B92" s="343"/>
      <c r="C92" s="66"/>
      <c r="D92" s="66"/>
      <c r="E92" s="66"/>
      <c r="F92" s="450" t="s">
        <v>394</v>
      </c>
      <c r="G92" s="450" t="s">
        <v>394</v>
      </c>
      <c r="H92" s="434" t="s">
        <v>394</v>
      </c>
      <c r="I92" s="434" t="s">
        <v>394</v>
      </c>
      <c r="J92" s="424"/>
      <c r="K92" s="425"/>
      <c r="L92" s="438"/>
      <c r="M92" s="438"/>
      <c r="N92" s="438"/>
      <c r="O92" s="438"/>
      <c r="P92" s="449">
        <v>1</v>
      </c>
      <c r="Q92" s="462"/>
      <c r="R92" s="424"/>
      <c r="S92" s="439"/>
      <c r="T92" s="424">
        <v>1</v>
      </c>
      <c r="U92" s="439"/>
      <c r="V92" s="438"/>
      <c r="W92" s="438"/>
      <c r="X92" s="438"/>
      <c r="Y92" s="438"/>
      <c r="Z92" s="450" t="s">
        <v>394</v>
      </c>
      <c r="AA92" s="450" t="s">
        <v>394</v>
      </c>
      <c r="AB92" s="434" t="s">
        <v>394</v>
      </c>
      <c r="AC92" s="434" t="s">
        <v>394</v>
      </c>
      <c r="AD92" s="434" t="s">
        <v>394</v>
      </c>
      <c r="AE92" s="434" t="s">
        <v>394</v>
      </c>
      <c r="AF92" s="434" t="s">
        <v>394</v>
      </c>
      <c r="AG92" s="434" t="s">
        <v>394</v>
      </c>
      <c r="AH92" s="434" t="s">
        <v>394</v>
      </c>
      <c r="AI92" s="434" t="s">
        <v>394</v>
      </c>
      <c r="AJ92" s="449" t="s">
        <v>394</v>
      </c>
      <c r="AK92" s="449" t="s">
        <v>394</v>
      </c>
      <c r="AL92" s="424" t="s">
        <v>394</v>
      </c>
      <c r="AM92" s="424" t="s">
        <v>394</v>
      </c>
      <c r="AN92" s="424" t="s">
        <v>394</v>
      </c>
      <c r="AO92" s="424" t="s">
        <v>394</v>
      </c>
      <c r="AP92" s="449" t="s">
        <v>394</v>
      </c>
      <c r="AQ92" s="449" t="s">
        <v>394</v>
      </c>
      <c r="AR92" s="424" t="s">
        <v>394</v>
      </c>
      <c r="AS92" s="424" t="s">
        <v>394</v>
      </c>
    </row>
    <row r="93" spans="1:45" ht="48">
      <c r="A93" s="64" t="s">
        <v>575</v>
      </c>
      <c r="B93" s="343"/>
      <c r="C93" s="66"/>
      <c r="D93" s="66"/>
      <c r="E93" s="66"/>
      <c r="F93" s="450" t="s">
        <v>394</v>
      </c>
      <c r="G93" s="450" t="s">
        <v>394</v>
      </c>
      <c r="H93" s="434" t="s">
        <v>394</v>
      </c>
      <c r="I93" s="434" t="s">
        <v>394</v>
      </c>
      <c r="J93" s="424"/>
      <c r="K93" s="425"/>
      <c r="L93" s="438"/>
      <c r="M93" s="438"/>
      <c r="N93" s="438"/>
      <c r="O93" s="438"/>
      <c r="P93" s="449">
        <f>SUM(P94:P98)</f>
        <v>5</v>
      </c>
      <c r="Q93" s="456"/>
      <c r="R93" s="424">
        <f>SUM(R94:R98)</f>
        <v>2</v>
      </c>
      <c r="S93" s="423">
        <f>IF(R93&lt;1,0,IF(R93&lt;2,1,IF(R93&lt;3,2,IF(R93&lt;4,3,IF(R93&lt;5,4,IF(R93=5,5))))))</f>
        <v>2</v>
      </c>
      <c r="T93" s="424">
        <f>SUM(T94:T98)</f>
        <v>5</v>
      </c>
      <c r="U93" s="423"/>
      <c r="V93" s="438"/>
      <c r="W93" s="438"/>
      <c r="X93" s="438"/>
      <c r="Y93" s="438"/>
      <c r="Z93" s="450" t="s">
        <v>394</v>
      </c>
      <c r="AA93" s="450" t="s">
        <v>394</v>
      </c>
      <c r="AB93" s="434" t="s">
        <v>394</v>
      </c>
      <c r="AC93" s="434" t="s">
        <v>394</v>
      </c>
      <c r="AD93" s="434" t="s">
        <v>394</v>
      </c>
      <c r="AE93" s="434" t="s">
        <v>394</v>
      </c>
      <c r="AF93" s="434" t="s">
        <v>394</v>
      </c>
      <c r="AG93" s="434" t="s">
        <v>394</v>
      </c>
      <c r="AH93" s="434" t="s">
        <v>394</v>
      </c>
      <c r="AI93" s="434" t="s">
        <v>394</v>
      </c>
      <c r="AJ93" s="449" t="s">
        <v>394</v>
      </c>
      <c r="AK93" s="449" t="s">
        <v>394</v>
      </c>
      <c r="AL93" s="424" t="s">
        <v>394</v>
      </c>
      <c r="AM93" s="424" t="s">
        <v>394</v>
      </c>
      <c r="AN93" s="424" t="s">
        <v>394</v>
      </c>
      <c r="AO93" s="424" t="s">
        <v>394</v>
      </c>
      <c r="AP93" s="449" t="s">
        <v>394</v>
      </c>
      <c r="AQ93" s="449" t="s">
        <v>394</v>
      </c>
      <c r="AR93" s="424" t="s">
        <v>394</v>
      </c>
      <c r="AS93" s="424" t="s">
        <v>394</v>
      </c>
    </row>
    <row r="94" spans="1:45" ht="48">
      <c r="A94" s="64" t="s">
        <v>576</v>
      </c>
      <c r="B94" s="343"/>
      <c r="C94" s="66"/>
      <c r="D94" s="66"/>
      <c r="E94" s="66"/>
      <c r="F94" s="450" t="s">
        <v>394</v>
      </c>
      <c r="G94" s="450" t="s">
        <v>394</v>
      </c>
      <c r="H94" s="434" t="s">
        <v>394</v>
      </c>
      <c r="I94" s="434" t="s">
        <v>394</v>
      </c>
      <c r="J94" s="424"/>
      <c r="K94" s="425"/>
      <c r="L94" s="438"/>
      <c r="M94" s="438"/>
      <c r="N94" s="438"/>
      <c r="O94" s="438"/>
      <c r="P94" s="449">
        <v>1</v>
      </c>
      <c r="Q94" s="462"/>
      <c r="R94" s="424">
        <v>1</v>
      </c>
      <c r="S94" s="439"/>
      <c r="T94" s="424">
        <v>1</v>
      </c>
      <c r="U94" s="439"/>
      <c r="V94" s="438"/>
      <c r="W94" s="438"/>
      <c r="X94" s="438"/>
      <c r="Y94" s="438"/>
      <c r="Z94" s="450" t="s">
        <v>394</v>
      </c>
      <c r="AA94" s="450" t="s">
        <v>394</v>
      </c>
      <c r="AB94" s="434" t="s">
        <v>394</v>
      </c>
      <c r="AC94" s="434" t="s">
        <v>394</v>
      </c>
      <c r="AD94" s="434" t="s">
        <v>394</v>
      </c>
      <c r="AE94" s="434" t="s">
        <v>394</v>
      </c>
      <c r="AF94" s="434" t="s">
        <v>394</v>
      </c>
      <c r="AG94" s="434" t="s">
        <v>394</v>
      </c>
      <c r="AH94" s="434" t="s">
        <v>394</v>
      </c>
      <c r="AI94" s="434" t="s">
        <v>394</v>
      </c>
      <c r="AJ94" s="449" t="s">
        <v>394</v>
      </c>
      <c r="AK94" s="449" t="s">
        <v>394</v>
      </c>
      <c r="AL94" s="424" t="s">
        <v>394</v>
      </c>
      <c r="AM94" s="424" t="s">
        <v>394</v>
      </c>
      <c r="AN94" s="424" t="s">
        <v>394</v>
      </c>
      <c r="AO94" s="424" t="s">
        <v>394</v>
      </c>
      <c r="AP94" s="449" t="s">
        <v>394</v>
      </c>
      <c r="AQ94" s="449" t="s">
        <v>394</v>
      </c>
      <c r="AR94" s="424" t="s">
        <v>394</v>
      </c>
      <c r="AS94" s="424" t="s">
        <v>394</v>
      </c>
    </row>
    <row r="95" spans="1:45" ht="48">
      <c r="A95" s="64" t="s">
        <v>577</v>
      </c>
      <c r="B95" s="343"/>
      <c r="C95" s="66"/>
      <c r="D95" s="66"/>
      <c r="E95" s="66"/>
      <c r="F95" s="450" t="s">
        <v>394</v>
      </c>
      <c r="G95" s="450" t="s">
        <v>394</v>
      </c>
      <c r="H95" s="434" t="s">
        <v>394</v>
      </c>
      <c r="I95" s="434" t="s">
        <v>394</v>
      </c>
      <c r="J95" s="424"/>
      <c r="K95" s="425"/>
      <c r="L95" s="438"/>
      <c r="M95" s="438"/>
      <c r="N95" s="438"/>
      <c r="O95" s="438"/>
      <c r="P95" s="449">
        <v>1</v>
      </c>
      <c r="Q95" s="462"/>
      <c r="R95" s="424">
        <v>1</v>
      </c>
      <c r="S95" s="439"/>
      <c r="T95" s="424">
        <v>1</v>
      </c>
      <c r="U95" s="439"/>
      <c r="V95" s="438"/>
      <c r="W95" s="438"/>
      <c r="X95" s="438"/>
      <c r="Y95" s="438"/>
      <c r="Z95" s="450" t="s">
        <v>394</v>
      </c>
      <c r="AA95" s="450" t="s">
        <v>394</v>
      </c>
      <c r="AB95" s="434" t="s">
        <v>394</v>
      </c>
      <c r="AC95" s="434" t="s">
        <v>394</v>
      </c>
      <c r="AD95" s="434" t="s">
        <v>394</v>
      </c>
      <c r="AE95" s="434" t="s">
        <v>394</v>
      </c>
      <c r="AF95" s="434" t="s">
        <v>394</v>
      </c>
      <c r="AG95" s="434" t="s">
        <v>394</v>
      </c>
      <c r="AH95" s="434" t="s">
        <v>394</v>
      </c>
      <c r="AI95" s="434" t="s">
        <v>394</v>
      </c>
      <c r="AJ95" s="449" t="s">
        <v>394</v>
      </c>
      <c r="AK95" s="449" t="s">
        <v>394</v>
      </c>
      <c r="AL95" s="424" t="s">
        <v>394</v>
      </c>
      <c r="AM95" s="424" t="s">
        <v>394</v>
      </c>
      <c r="AN95" s="424" t="s">
        <v>394</v>
      </c>
      <c r="AO95" s="424" t="s">
        <v>394</v>
      </c>
      <c r="AP95" s="449" t="s">
        <v>394</v>
      </c>
      <c r="AQ95" s="449" t="s">
        <v>394</v>
      </c>
      <c r="AR95" s="424" t="s">
        <v>394</v>
      </c>
      <c r="AS95" s="424" t="s">
        <v>394</v>
      </c>
    </row>
    <row r="96" spans="1:45" ht="72">
      <c r="A96" s="64" t="s">
        <v>578</v>
      </c>
      <c r="B96" s="343"/>
      <c r="C96" s="66"/>
      <c r="D96" s="66"/>
      <c r="E96" s="66"/>
      <c r="F96" s="450" t="s">
        <v>394</v>
      </c>
      <c r="G96" s="450" t="s">
        <v>394</v>
      </c>
      <c r="H96" s="434" t="s">
        <v>394</v>
      </c>
      <c r="I96" s="434" t="s">
        <v>394</v>
      </c>
      <c r="J96" s="424"/>
      <c r="K96" s="425"/>
      <c r="L96" s="438"/>
      <c r="M96" s="438"/>
      <c r="N96" s="438"/>
      <c r="O96" s="438"/>
      <c r="P96" s="449">
        <v>1</v>
      </c>
      <c r="Q96" s="462"/>
      <c r="R96" s="424"/>
      <c r="S96" s="439"/>
      <c r="T96" s="424">
        <v>1</v>
      </c>
      <c r="U96" s="439"/>
      <c r="V96" s="438"/>
      <c r="W96" s="438"/>
      <c r="X96" s="438"/>
      <c r="Y96" s="438"/>
      <c r="Z96" s="450" t="s">
        <v>394</v>
      </c>
      <c r="AA96" s="450" t="s">
        <v>394</v>
      </c>
      <c r="AB96" s="434" t="s">
        <v>394</v>
      </c>
      <c r="AC96" s="434" t="s">
        <v>394</v>
      </c>
      <c r="AD96" s="434" t="s">
        <v>394</v>
      </c>
      <c r="AE96" s="434" t="s">
        <v>394</v>
      </c>
      <c r="AF96" s="434" t="s">
        <v>394</v>
      </c>
      <c r="AG96" s="434" t="s">
        <v>394</v>
      </c>
      <c r="AH96" s="434" t="s">
        <v>394</v>
      </c>
      <c r="AI96" s="434" t="s">
        <v>394</v>
      </c>
      <c r="AJ96" s="449" t="s">
        <v>394</v>
      </c>
      <c r="AK96" s="449" t="s">
        <v>394</v>
      </c>
      <c r="AL96" s="424" t="s">
        <v>394</v>
      </c>
      <c r="AM96" s="424" t="s">
        <v>394</v>
      </c>
      <c r="AN96" s="424" t="s">
        <v>394</v>
      </c>
      <c r="AO96" s="424" t="s">
        <v>394</v>
      </c>
      <c r="AP96" s="449" t="s">
        <v>394</v>
      </c>
      <c r="AQ96" s="449" t="s">
        <v>394</v>
      </c>
      <c r="AR96" s="424" t="s">
        <v>394</v>
      </c>
      <c r="AS96" s="424" t="s">
        <v>394</v>
      </c>
    </row>
    <row r="97" spans="1:45">
      <c r="A97" s="64" t="s">
        <v>573</v>
      </c>
      <c r="B97" s="343"/>
      <c r="C97" s="66"/>
      <c r="D97" s="66"/>
      <c r="E97" s="66"/>
      <c r="F97" s="450" t="s">
        <v>394</v>
      </c>
      <c r="G97" s="450" t="s">
        <v>394</v>
      </c>
      <c r="H97" s="434" t="s">
        <v>394</v>
      </c>
      <c r="I97" s="434" t="s">
        <v>394</v>
      </c>
      <c r="J97" s="424"/>
      <c r="K97" s="425"/>
      <c r="L97" s="438"/>
      <c r="M97" s="438"/>
      <c r="N97" s="438"/>
      <c r="O97" s="438"/>
      <c r="P97" s="449">
        <v>1</v>
      </c>
      <c r="Q97" s="462"/>
      <c r="R97" s="424"/>
      <c r="S97" s="439"/>
      <c r="T97" s="424">
        <v>1</v>
      </c>
      <c r="U97" s="439"/>
      <c r="V97" s="438"/>
      <c r="W97" s="438"/>
      <c r="X97" s="438"/>
      <c r="Y97" s="438"/>
      <c r="Z97" s="450" t="s">
        <v>394</v>
      </c>
      <c r="AA97" s="450" t="s">
        <v>394</v>
      </c>
      <c r="AB97" s="434" t="s">
        <v>394</v>
      </c>
      <c r="AC97" s="434" t="s">
        <v>394</v>
      </c>
      <c r="AD97" s="434" t="s">
        <v>394</v>
      </c>
      <c r="AE97" s="434" t="s">
        <v>394</v>
      </c>
      <c r="AF97" s="434" t="s">
        <v>394</v>
      </c>
      <c r="AG97" s="434" t="s">
        <v>394</v>
      </c>
      <c r="AH97" s="434" t="s">
        <v>394</v>
      </c>
      <c r="AI97" s="434" t="s">
        <v>394</v>
      </c>
      <c r="AJ97" s="449" t="s">
        <v>394</v>
      </c>
      <c r="AK97" s="449" t="s">
        <v>394</v>
      </c>
      <c r="AL97" s="424" t="s">
        <v>394</v>
      </c>
      <c r="AM97" s="424" t="s">
        <v>394</v>
      </c>
      <c r="AN97" s="424" t="s">
        <v>394</v>
      </c>
      <c r="AO97" s="424" t="s">
        <v>394</v>
      </c>
      <c r="AP97" s="449" t="s">
        <v>394</v>
      </c>
      <c r="AQ97" s="449" t="s">
        <v>394</v>
      </c>
      <c r="AR97" s="424" t="s">
        <v>394</v>
      </c>
      <c r="AS97" s="424" t="s">
        <v>394</v>
      </c>
    </row>
    <row r="98" spans="1:45" ht="48">
      <c r="A98" s="64" t="s">
        <v>574</v>
      </c>
      <c r="B98" s="343"/>
      <c r="C98" s="66"/>
      <c r="D98" s="66"/>
      <c r="E98" s="66"/>
      <c r="F98" s="450" t="s">
        <v>394</v>
      </c>
      <c r="G98" s="450" t="s">
        <v>394</v>
      </c>
      <c r="H98" s="434" t="s">
        <v>394</v>
      </c>
      <c r="I98" s="434" t="s">
        <v>394</v>
      </c>
      <c r="J98" s="424"/>
      <c r="K98" s="425"/>
      <c r="L98" s="438"/>
      <c r="M98" s="438"/>
      <c r="N98" s="438"/>
      <c r="O98" s="438"/>
      <c r="P98" s="449">
        <v>1</v>
      </c>
      <c r="Q98" s="462"/>
      <c r="R98" s="424"/>
      <c r="S98" s="439"/>
      <c r="T98" s="424">
        <v>1</v>
      </c>
      <c r="U98" s="439"/>
      <c r="V98" s="438"/>
      <c r="W98" s="438"/>
      <c r="X98" s="438"/>
      <c r="Y98" s="438"/>
      <c r="Z98" s="450" t="s">
        <v>394</v>
      </c>
      <c r="AA98" s="450" t="s">
        <v>394</v>
      </c>
      <c r="AB98" s="434" t="s">
        <v>394</v>
      </c>
      <c r="AC98" s="434" t="s">
        <v>394</v>
      </c>
      <c r="AD98" s="434" t="s">
        <v>394</v>
      </c>
      <c r="AE98" s="434" t="s">
        <v>394</v>
      </c>
      <c r="AF98" s="434" t="s">
        <v>394</v>
      </c>
      <c r="AG98" s="434" t="s">
        <v>394</v>
      </c>
      <c r="AH98" s="434" t="s">
        <v>394</v>
      </c>
      <c r="AI98" s="434" t="s">
        <v>394</v>
      </c>
      <c r="AJ98" s="449" t="s">
        <v>394</v>
      </c>
      <c r="AK98" s="449" t="s">
        <v>394</v>
      </c>
      <c r="AL98" s="424" t="s">
        <v>394</v>
      </c>
      <c r="AM98" s="424" t="s">
        <v>394</v>
      </c>
      <c r="AN98" s="424" t="s">
        <v>394</v>
      </c>
      <c r="AO98" s="424" t="s">
        <v>394</v>
      </c>
      <c r="AP98" s="449" t="s">
        <v>394</v>
      </c>
      <c r="AQ98" s="449" t="s">
        <v>394</v>
      </c>
      <c r="AR98" s="424" t="s">
        <v>394</v>
      </c>
      <c r="AS98" s="424" t="s">
        <v>394</v>
      </c>
    </row>
    <row r="99" spans="1:45" ht="48">
      <c r="A99" s="367" t="s">
        <v>579</v>
      </c>
      <c r="B99" s="343"/>
      <c r="C99" s="66"/>
      <c r="D99" s="66"/>
      <c r="E99" s="66"/>
      <c r="F99" s="450" t="s">
        <v>394</v>
      </c>
      <c r="G99" s="450" t="s">
        <v>394</v>
      </c>
      <c r="H99" s="434" t="s">
        <v>394</v>
      </c>
      <c r="I99" s="434" t="s">
        <v>394</v>
      </c>
      <c r="J99" s="424"/>
      <c r="K99" s="425"/>
      <c r="L99" s="438"/>
      <c r="M99" s="438"/>
      <c r="N99" s="438"/>
      <c r="O99" s="438"/>
      <c r="P99" s="449">
        <f>SUM(P100:P104)</f>
        <v>5</v>
      </c>
      <c r="Q99" s="456"/>
      <c r="R99" s="424">
        <f>SUM(R100:R105)</f>
        <v>3</v>
      </c>
      <c r="S99" s="423">
        <f>IF(R99&lt;1,0,IF(R99&lt;2,1,IF(R99&lt;3,2,IF(R99&lt;4,3,IF(R99&lt;5,4,IF(R99=5,5))))))</f>
        <v>3</v>
      </c>
      <c r="T99" s="424">
        <f>SUM(T100:T104)</f>
        <v>5</v>
      </c>
      <c r="U99" s="423"/>
      <c r="V99" s="438"/>
      <c r="W99" s="438"/>
      <c r="X99" s="438"/>
      <c r="Y99" s="438"/>
      <c r="Z99" s="450" t="s">
        <v>394</v>
      </c>
      <c r="AA99" s="450" t="s">
        <v>394</v>
      </c>
      <c r="AB99" s="434" t="s">
        <v>394</v>
      </c>
      <c r="AC99" s="434" t="s">
        <v>394</v>
      </c>
      <c r="AD99" s="434" t="s">
        <v>394</v>
      </c>
      <c r="AE99" s="434" t="s">
        <v>394</v>
      </c>
      <c r="AF99" s="434" t="s">
        <v>394</v>
      </c>
      <c r="AG99" s="434" t="s">
        <v>394</v>
      </c>
      <c r="AH99" s="434" t="s">
        <v>394</v>
      </c>
      <c r="AI99" s="434" t="s">
        <v>394</v>
      </c>
      <c r="AJ99" s="449" t="s">
        <v>394</v>
      </c>
      <c r="AK99" s="449" t="s">
        <v>394</v>
      </c>
      <c r="AL99" s="424" t="s">
        <v>394</v>
      </c>
      <c r="AM99" s="424" t="s">
        <v>394</v>
      </c>
      <c r="AN99" s="424" t="s">
        <v>394</v>
      </c>
      <c r="AO99" s="424" t="s">
        <v>394</v>
      </c>
      <c r="AP99" s="449" t="s">
        <v>394</v>
      </c>
      <c r="AQ99" s="449" t="s">
        <v>394</v>
      </c>
      <c r="AR99" s="424" t="s">
        <v>394</v>
      </c>
      <c r="AS99" s="424" t="s">
        <v>394</v>
      </c>
    </row>
    <row r="100" spans="1:45" ht="48">
      <c r="A100" s="64" t="s">
        <v>280</v>
      </c>
      <c r="B100" s="343"/>
      <c r="C100" s="66"/>
      <c r="D100" s="66"/>
      <c r="E100" s="66"/>
      <c r="F100" s="450" t="s">
        <v>394</v>
      </c>
      <c r="G100" s="450" t="s">
        <v>394</v>
      </c>
      <c r="H100" s="434" t="s">
        <v>394</v>
      </c>
      <c r="I100" s="434" t="s">
        <v>394</v>
      </c>
      <c r="J100" s="424"/>
      <c r="K100" s="425"/>
      <c r="L100" s="438"/>
      <c r="M100" s="438"/>
      <c r="N100" s="438"/>
      <c r="O100" s="438"/>
      <c r="P100" s="449">
        <v>1</v>
      </c>
      <c r="Q100" s="462"/>
      <c r="R100" s="424">
        <v>1</v>
      </c>
      <c r="S100" s="439"/>
      <c r="T100" s="424">
        <v>1</v>
      </c>
      <c r="U100" s="439"/>
      <c r="V100" s="438"/>
      <c r="W100" s="438"/>
      <c r="X100" s="438"/>
      <c r="Y100" s="438"/>
      <c r="Z100" s="450" t="s">
        <v>394</v>
      </c>
      <c r="AA100" s="450" t="s">
        <v>394</v>
      </c>
      <c r="AB100" s="434" t="s">
        <v>394</v>
      </c>
      <c r="AC100" s="434" t="s">
        <v>394</v>
      </c>
      <c r="AD100" s="434" t="s">
        <v>394</v>
      </c>
      <c r="AE100" s="434" t="s">
        <v>394</v>
      </c>
      <c r="AF100" s="434" t="s">
        <v>394</v>
      </c>
      <c r="AG100" s="434" t="s">
        <v>394</v>
      </c>
      <c r="AH100" s="434" t="s">
        <v>394</v>
      </c>
      <c r="AI100" s="434" t="s">
        <v>394</v>
      </c>
      <c r="AJ100" s="449" t="s">
        <v>394</v>
      </c>
      <c r="AK100" s="449" t="s">
        <v>394</v>
      </c>
      <c r="AL100" s="424" t="s">
        <v>394</v>
      </c>
      <c r="AM100" s="424" t="s">
        <v>394</v>
      </c>
      <c r="AN100" s="424" t="s">
        <v>394</v>
      </c>
      <c r="AO100" s="424" t="s">
        <v>394</v>
      </c>
      <c r="AP100" s="449" t="s">
        <v>394</v>
      </c>
      <c r="AQ100" s="449" t="s">
        <v>394</v>
      </c>
      <c r="AR100" s="424" t="s">
        <v>394</v>
      </c>
      <c r="AS100" s="424" t="s">
        <v>394</v>
      </c>
    </row>
    <row r="101" spans="1:45" ht="48">
      <c r="A101" s="64" t="s">
        <v>583</v>
      </c>
      <c r="B101" s="343"/>
      <c r="C101" s="66"/>
      <c r="D101" s="66"/>
      <c r="E101" s="66"/>
      <c r="F101" s="450" t="s">
        <v>394</v>
      </c>
      <c r="G101" s="450" t="s">
        <v>394</v>
      </c>
      <c r="H101" s="434" t="s">
        <v>394</v>
      </c>
      <c r="I101" s="434" t="s">
        <v>394</v>
      </c>
      <c r="J101" s="424"/>
      <c r="K101" s="425"/>
      <c r="L101" s="438"/>
      <c r="M101" s="438"/>
      <c r="N101" s="438"/>
      <c r="O101" s="438"/>
      <c r="P101" s="449">
        <v>1</v>
      </c>
      <c r="Q101" s="462"/>
      <c r="R101" s="424">
        <v>1</v>
      </c>
      <c r="S101" s="439"/>
      <c r="T101" s="424">
        <v>1</v>
      </c>
      <c r="U101" s="439"/>
      <c r="V101" s="438"/>
      <c r="W101" s="438"/>
      <c r="X101" s="438"/>
      <c r="Y101" s="438"/>
      <c r="Z101" s="450" t="s">
        <v>394</v>
      </c>
      <c r="AA101" s="450" t="s">
        <v>394</v>
      </c>
      <c r="AB101" s="434" t="s">
        <v>394</v>
      </c>
      <c r="AC101" s="434" t="s">
        <v>394</v>
      </c>
      <c r="AD101" s="434" t="s">
        <v>394</v>
      </c>
      <c r="AE101" s="434" t="s">
        <v>394</v>
      </c>
      <c r="AF101" s="434" t="s">
        <v>394</v>
      </c>
      <c r="AG101" s="434" t="s">
        <v>394</v>
      </c>
      <c r="AH101" s="434" t="s">
        <v>394</v>
      </c>
      <c r="AI101" s="434" t="s">
        <v>394</v>
      </c>
      <c r="AJ101" s="449" t="s">
        <v>394</v>
      </c>
      <c r="AK101" s="449" t="s">
        <v>394</v>
      </c>
      <c r="AL101" s="424" t="s">
        <v>394</v>
      </c>
      <c r="AM101" s="424" t="s">
        <v>394</v>
      </c>
      <c r="AN101" s="424" t="s">
        <v>394</v>
      </c>
      <c r="AO101" s="424" t="s">
        <v>394</v>
      </c>
      <c r="AP101" s="449" t="s">
        <v>394</v>
      </c>
      <c r="AQ101" s="449" t="s">
        <v>394</v>
      </c>
      <c r="AR101" s="424" t="s">
        <v>394</v>
      </c>
      <c r="AS101" s="424" t="s">
        <v>394</v>
      </c>
    </row>
    <row r="102" spans="1:45" ht="48">
      <c r="A102" s="64" t="s">
        <v>580</v>
      </c>
      <c r="B102" s="343"/>
      <c r="C102" s="66"/>
      <c r="D102" s="66"/>
      <c r="E102" s="66"/>
      <c r="F102" s="450" t="s">
        <v>394</v>
      </c>
      <c r="G102" s="450" t="s">
        <v>394</v>
      </c>
      <c r="H102" s="434" t="s">
        <v>394</v>
      </c>
      <c r="I102" s="434" t="s">
        <v>394</v>
      </c>
      <c r="J102" s="424"/>
      <c r="K102" s="425"/>
      <c r="L102" s="438"/>
      <c r="M102" s="438"/>
      <c r="N102" s="438"/>
      <c r="O102" s="438"/>
      <c r="P102" s="449">
        <v>1</v>
      </c>
      <c r="Q102" s="462"/>
      <c r="R102" s="424">
        <v>1</v>
      </c>
      <c r="S102" s="439"/>
      <c r="T102" s="424">
        <v>1</v>
      </c>
      <c r="U102" s="439"/>
      <c r="V102" s="438"/>
      <c r="W102" s="438"/>
      <c r="X102" s="438"/>
      <c r="Y102" s="438"/>
      <c r="Z102" s="450" t="s">
        <v>394</v>
      </c>
      <c r="AA102" s="450" t="s">
        <v>394</v>
      </c>
      <c r="AB102" s="434" t="s">
        <v>394</v>
      </c>
      <c r="AC102" s="434" t="s">
        <v>394</v>
      </c>
      <c r="AD102" s="434" t="s">
        <v>394</v>
      </c>
      <c r="AE102" s="434" t="s">
        <v>394</v>
      </c>
      <c r="AF102" s="434" t="s">
        <v>394</v>
      </c>
      <c r="AG102" s="434" t="s">
        <v>394</v>
      </c>
      <c r="AH102" s="434" t="s">
        <v>394</v>
      </c>
      <c r="AI102" s="434" t="s">
        <v>394</v>
      </c>
      <c r="AJ102" s="449" t="s">
        <v>394</v>
      </c>
      <c r="AK102" s="449" t="s">
        <v>394</v>
      </c>
      <c r="AL102" s="424" t="s">
        <v>394</v>
      </c>
      <c r="AM102" s="424" t="s">
        <v>394</v>
      </c>
      <c r="AN102" s="424" t="s">
        <v>394</v>
      </c>
      <c r="AO102" s="424" t="s">
        <v>394</v>
      </c>
      <c r="AP102" s="449" t="s">
        <v>394</v>
      </c>
      <c r="AQ102" s="449" t="s">
        <v>394</v>
      </c>
      <c r="AR102" s="424" t="s">
        <v>394</v>
      </c>
      <c r="AS102" s="424" t="s">
        <v>394</v>
      </c>
    </row>
    <row r="103" spans="1:45">
      <c r="A103" s="64" t="s">
        <v>581</v>
      </c>
      <c r="B103" s="343"/>
      <c r="C103" s="66"/>
      <c r="D103" s="66"/>
      <c r="E103" s="66"/>
      <c r="F103" s="450" t="s">
        <v>394</v>
      </c>
      <c r="G103" s="450" t="s">
        <v>394</v>
      </c>
      <c r="H103" s="434" t="s">
        <v>394</v>
      </c>
      <c r="I103" s="434" t="s">
        <v>394</v>
      </c>
      <c r="J103" s="424"/>
      <c r="K103" s="425"/>
      <c r="L103" s="438"/>
      <c r="M103" s="438"/>
      <c r="N103" s="438"/>
      <c r="O103" s="438"/>
      <c r="P103" s="449">
        <v>1</v>
      </c>
      <c r="Q103" s="462"/>
      <c r="R103" s="424"/>
      <c r="S103" s="439"/>
      <c r="T103" s="424">
        <v>1</v>
      </c>
      <c r="U103" s="439"/>
      <c r="V103" s="438"/>
      <c r="W103" s="438"/>
      <c r="X103" s="438"/>
      <c r="Y103" s="438"/>
      <c r="Z103" s="450" t="s">
        <v>394</v>
      </c>
      <c r="AA103" s="450" t="s">
        <v>394</v>
      </c>
      <c r="AB103" s="434" t="s">
        <v>394</v>
      </c>
      <c r="AC103" s="434" t="s">
        <v>394</v>
      </c>
      <c r="AD103" s="434" t="s">
        <v>394</v>
      </c>
      <c r="AE103" s="434" t="s">
        <v>394</v>
      </c>
      <c r="AF103" s="434" t="s">
        <v>394</v>
      </c>
      <c r="AG103" s="434" t="s">
        <v>394</v>
      </c>
      <c r="AH103" s="434" t="s">
        <v>394</v>
      </c>
      <c r="AI103" s="434" t="s">
        <v>394</v>
      </c>
      <c r="AJ103" s="449" t="s">
        <v>394</v>
      </c>
      <c r="AK103" s="449" t="s">
        <v>394</v>
      </c>
      <c r="AL103" s="424" t="s">
        <v>394</v>
      </c>
      <c r="AM103" s="424" t="s">
        <v>394</v>
      </c>
      <c r="AN103" s="424" t="s">
        <v>394</v>
      </c>
      <c r="AO103" s="424" t="s">
        <v>394</v>
      </c>
      <c r="AP103" s="449" t="s">
        <v>394</v>
      </c>
      <c r="AQ103" s="449" t="s">
        <v>394</v>
      </c>
      <c r="AR103" s="424" t="s">
        <v>394</v>
      </c>
      <c r="AS103" s="424" t="s">
        <v>394</v>
      </c>
    </row>
    <row r="104" spans="1:45" ht="27.75" customHeight="1">
      <c r="A104" s="64" t="s">
        <v>582</v>
      </c>
      <c r="B104" s="343"/>
      <c r="C104" s="66"/>
      <c r="D104" s="66"/>
      <c r="E104" s="66"/>
      <c r="F104" s="450" t="s">
        <v>394</v>
      </c>
      <c r="G104" s="450" t="s">
        <v>394</v>
      </c>
      <c r="H104" s="434" t="s">
        <v>394</v>
      </c>
      <c r="I104" s="434" t="s">
        <v>394</v>
      </c>
      <c r="J104" s="424"/>
      <c r="K104" s="425"/>
      <c r="L104" s="438"/>
      <c r="M104" s="438"/>
      <c r="N104" s="438"/>
      <c r="O104" s="438"/>
      <c r="P104" s="449">
        <v>1</v>
      </c>
      <c r="Q104" s="462"/>
      <c r="R104" s="424"/>
      <c r="S104" s="439"/>
      <c r="T104" s="424">
        <v>1</v>
      </c>
      <c r="U104" s="439"/>
      <c r="V104" s="438"/>
      <c r="W104" s="438"/>
      <c r="X104" s="438"/>
      <c r="Y104" s="438"/>
      <c r="Z104" s="450" t="s">
        <v>394</v>
      </c>
      <c r="AA104" s="450" t="s">
        <v>394</v>
      </c>
      <c r="AB104" s="434" t="s">
        <v>394</v>
      </c>
      <c r="AC104" s="434" t="s">
        <v>394</v>
      </c>
      <c r="AD104" s="434" t="s">
        <v>394</v>
      </c>
      <c r="AE104" s="434" t="s">
        <v>394</v>
      </c>
      <c r="AF104" s="434" t="s">
        <v>394</v>
      </c>
      <c r="AG104" s="434" t="s">
        <v>394</v>
      </c>
      <c r="AH104" s="434" t="s">
        <v>394</v>
      </c>
      <c r="AI104" s="434" t="s">
        <v>394</v>
      </c>
      <c r="AJ104" s="449" t="s">
        <v>394</v>
      </c>
      <c r="AK104" s="449" t="s">
        <v>394</v>
      </c>
      <c r="AL104" s="424" t="s">
        <v>394</v>
      </c>
      <c r="AM104" s="424" t="s">
        <v>394</v>
      </c>
      <c r="AN104" s="424" t="s">
        <v>394</v>
      </c>
      <c r="AO104" s="424" t="s">
        <v>394</v>
      </c>
      <c r="AP104" s="449" t="s">
        <v>394</v>
      </c>
      <c r="AQ104" s="449" t="s">
        <v>394</v>
      </c>
      <c r="AR104" s="424" t="s">
        <v>394</v>
      </c>
      <c r="AS104" s="424" t="s">
        <v>394</v>
      </c>
    </row>
    <row r="105" spans="1:45" ht="50.45" customHeight="1">
      <c r="A105" s="64" t="s">
        <v>301</v>
      </c>
      <c r="B105" s="343"/>
      <c r="C105" s="66"/>
      <c r="D105" s="66"/>
      <c r="E105" s="66"/>
      <c r="F105" s="450" t="s">
        <v>394</v>
      </c>
      <c r="G105" s="450" t="s">
        <v>394</v>
      </c>
      <c r="H105" s="434" t="s">
        <v>394</v>
      </c>
      <c r="I105" s="434" t="s">
        <v>394</v>
      </c>
      <c r="J105" s="424"/>
      <c r="K105" s="425"/>
      <c r="L105" s="438"/>
      <c r="M105" s="438"/>
      <c r="N105" s="438"/>
      <c r="O105" s="438"/>
      <c r="P105" s="449">
        <v>1</v>
      </c>
      <c r="Q105" s="456"/>
      <c r="R105" s="424"/>
      <c r="S105" s="423"/>
      <c r="T105" s="424">
        <f>SUM(T107:T111)</f>
        <v>5</v>
      </c>
      <c r="U105" s="423"/>
      <c r="V105" s="438"/>
      <c r="W105" s="438"/>
      <c r="X105" s="438"/>
      <c r="Y105" s="438"/>
      <c r="Z105" s="450" t="s">
        <v>394</v>
      </c>
      <c r="AA105" s="450" t="s">
        <v>394</v>
      </c>
      <c r="AB105" s="434" t="s">
        <v>394</v>
      </c>
      <c r="AC105" s="434" t="s">
        <v>394</v>
      </c>
      <c r="AD105" s="434" t="s">
        <v>394</v>
      </c>
      <c r="AE105" s="434" t="s">
        <v>394</v>
      </c>
      <c r="AF105" s="434" t="s">
        <v>394</v>
      </c>
      <c r="AG105" s="434" t="s">
        <v>394</v>
      </c>
      <c r="AH105" s="434" t="s">
        <v>394</v>
      </c>
      <c r="AI105" s="434" t="s">
        <v>394</v>
      </c>
      <c r="AJ105" s="449" t="s">
        <v>394</v>
      </c>
      <c r="AK105" s="449" t="s">
        <v>394</v>
      </c>
      <c r="AL105" s="424" t="s">
        <v>394</v>
      </c>
      <c r="AM105" s="424" t="s">
        <v>394</v>
      </c>
      <c r="AN105" s="424" t="s">
        <v>394</v>
      </c>
      <c r="AO105" s="424" t="s">
        <v>394</v>
      </c>
      <c r="AP105" s="449" t="s">
        <v>394</v>
      </c>
      <c r="AQ105" s="449" t="s">
        <v>394</v>
      </c>
      <c r="AR105" s="424" t="s">
        <v>394</v>
      </c>
      <c r="AS105" s="424" t="s">
        <v>394</v>
      </c>
    </row>
    <row r="106" spans="1:45" ht="48">
      <c r="A106" s="64" t="s">
        <v>584</v>
      </c>
      <c r="B106" s="343"/>
      <c r="C106" s="66"/>
      <c r="D106" s="66"/>
      <c r="E106" s="66"/>
      <c r="F106" s="450"/>
      <c r="G106" s="450"/>
      <c r="H106" s="434"/>
      <c r="I106" s="434"/>
      <c r="J106" s="424"/>
      <c r="K106" s="425"/>
      <c r="L106" s="438"/>
      <c r="M106" s="438"/>
      <c r="N106" s="438"/>
      <c r="O106" s="438"/>
      <c r="P106" s="449">
        <f>SUM(P107:P111)</f>
        <v>5</v>
      </c>
      <c r="Q106" s="456">
        <f>IF(P106&lt;1,0,IF(P106&lt;2,1,IF(P106&lt;3,2,IF(P106&lt;4,3,IF(P106&lt;5,4,IF(P106=5,5))))))</f>
        <v>5</v>
      </c>
      <c r="R106" s="424">
        <f>SUM(R107:R111)</f>
        <v>2</v>
      </c>
      <c r="S106" s="423">
        <f>IF(R106&lt;1,0,IF(R106&lt;2,1,IF(R106&lt;3,2,IF(R106&lt;4,3,IF(R106&lt;5,4,IF(R106=5,5))))))</f>
        <v>2</v>
      </c>
      <c r="T106" s="424"/>
      <c r="U106" s="423"/>
      <c r="V106" s="438"/>
      <c r="W106" s="438"/>
      <c r="X106" s="438"/>
      <c r="Y106" s="438"/>
      <c r="Z106" s="450"/>
      <c r="AA106" s="450"/>
      <c r="AB106" s="434"/>
      <c r="AC106" s="434"/>
      <c r="AD106" s="434"/>
      <c r="AE106" s="434"/>
      <c r="AF106" s="434"/>
      <c r="AG106" s="434"/>
      <c r="AH106" s="434"/>
      <c r="AI106" s="434"/>
      <c r="AJ106" s="449" t="s">
        <v>394</v>
      </c>
      <c r="AK106" s="449" t="s">
        <v>394</v>
      </c>
      <c r="AL106" s="424" t="s">
        <v>394</v>
      </c>
      <c r="AM106" s="424" t="s">
        <v>394</v>
      </c>
      <c r="AN106" s="424" t="s">
        <v>394</v>
      </c>
      <c r="AO106" s="424" t="s">
        <v>394</v>
      </c>
      <c r="AP106" s="449" t="s">
        <v>394</v>
      </c>
      <c r="AQ106" s="449" t="s">
        <v>394</v>
      </c>
      <c r="AR106" s="424" t="s">
        <v>394</v>
      </c>
      <c r="AS106" s="424" t="s">
        <v>394</v>
      </c>
    </row>
    <row r="107" spans="1:45">
      <c r="A107" s="64" t="s">
        <v>286</v>
      </c>
      <c r="B107" s="343"/>
      <c r="C107" s="66"/>
      <c r="D107" s="66"/>
      <c r="E107" s="66"/>
      <c r="F107" s="450" t="s">
        <v>394</v>
      </c>
      <c r="G107" s="450" t="s">
        <v>394</v>
      </c>
      <c r="H107" s="434" t="s">
        <v>394</v>
      </c>
      <c r="I107" s="434" t="s">
        <v>394</v>
      </c>
      <c r="J107" s="424"/>
      <c r="K107" s="425"/>
      <c r="L107" s="438"/>
      <c r="M107" s="438"/>
      <c r="N107" s="438"/>
      <c r="O107" s="438"/>
      <c r="P107" s="449">
        <v>1</v>
      </c>
      <c r="Q107" s="462"/>
      <c r="R107" s="424">
        <v>1</v>
      </c>
      <c r="S107" s="439"/>
      <c r="T107" s="424">
        <v>1</v>
      </c>
      <c r="U107" s="439"/>
      <c r="V107" s="438"/>
      <c r="W107" s="438"/>
      <c r="X107" s="438"/>
      <c r="Y107" s="438"/>
      <c r="Z107" s="450" t="s">
        <v>394</v>
      </c>
      <c r="AA107" s="450" t="s">
        <v>394</v>
      </c>
      <c r="AB107" s="434" t="s">
        <v>394</v>
      </c>
      <c r="AC107" s="434" t="s">
        <v>394</v>
      </c>
      <c r="AD107" s="434" t="s">
        <v>394</v>
      </c>
      <c r="AE107" s="434" t="s">
        <v>394</v>
      </c>
      <c r="AF107" s="434" t="s">
        <v>394</v>
      </c>
      <c r="AG107" s="434" t="s">
        <v>394</v>
      </c>
      <c r="AH107" s="434" t="s">
        <v>394</v>
      </c>
      <c r="AI107" s="434" t="s">
        <v>394</v>
      </c>
      <c r="AJ107" s="449" t="s">
        <v>394</v>
      </c>
      <c r="AK107" s="449" t="s">
        <v>394</v>
      </c>
      <c r="AL107" s="424" t="s">
        <v>394</v>
      </c>
      <c r="AM107" s="424" t="s">
        <v>394</v>
      </c>
      <c r="AN107" s="424" t="s">
        <v>394</v>
      </c>
      <c r="AO107" s="424" t="s">
        <v>394</v>
      </c>
      <c r="AP107" s="449" t="s">
        <v>394</v>
      </c>
      <c r="AQ107" s="449" t="s">
        <v>394</v>
      </c>
      <c r="AR107" s="424" t="s">
        <v>394</v>
      </c>
      <c r="AS107" s="424" t="s">
        <v>394</v>
      </c>
    </row>
    <row r="108" spans="1:45">
      <c r="A108" s="64" t="s">
        <v>274</v>
      </c>
      <c r="B108" s="343"/>
      <c r="C108" s="66"/>
      <c r="D108" s="66"/>
      <c r="E108" s="66"/>
      <c r="F108" s="450" t="s">
        <v>394</v>
      </c>
      <c r="G108" s="450" t="s">
        <v>394</v>
      </c>
      <c r="H108" s="434" t="s">
        <v>394</v>
      </c>
      <c r="I108" s="434" t="s">
        <v>394</v>
      </c>
      <c r="J108" s="424"/>
      <c r="K108" s="425"/>
      <c r="L108" s="438"/>
      <c r="M108" s="438"/>
      <c r="N108" s="438"/>
      <c r="O108" s="438"/>
      <c r="P108" s="449">
        <v>1</v>
      </c>
      <c r="Q108" s="462"/>
      <c r="R108" s="424">
        <v>1</v>
      </c>
      <c r="S108" s="439"/>
      <c r="T108" s="424">
        <v>1</v>
      </c>
      <c r="U108" s="439"/>
      <c r="V108" s="438"/>
      <c r="W108" s="438"/>
      <c r="X108" s="438"/>
      <c r="Y108" s="438"/>
      <c r="Z108" s="450" t="s">
        <v>394</v>
      </c>
      <c r="AA108" s="450" t="s">
        <v>394</v>
      </c>
      <c r="AB108" s="434" t="s">
        <v>394</v>
      </c>
      <c r="AC108" s="434" t="s">
        <v>394</v>
      </c>
      <c r="AD108" s="434" t="s">
        <v>394</v>
      </c>
      <c r="AE108" s="434" t="s">
        <v>394</v>
      </c>
      <c r="AF108" s="434" t="s">
        <v>394</v>
      </c>
      <c r="AG108" s="434" t="s">
        <v>394</v>
      </c>
      <c r="AH108" s="434" t="s">
        <v>394</v>
      </c>
      <c r="AI108" s="434" t="s">
        <v>394</v>
      </c>
      <c r="AJ108" s="449" t="s">
        <v>394</v>
      </c>
      <c r="AK108" s="449" t="s">
        <v>394</v>
      </c>
      <c r="AL108" s="424" t="s">
        <v>394</v>
      </c>
      <c r="AM108" s="424" t="s">
        <v>394</v>
      </c>
      <c r="AN108" s="424" t="s">
        <v>394</v>
      </c>
      <c r="AO108" s="424" t="s">
        <v>394</v>
      </c>
      <c r="AP108" s="449" t="s">
        <v>394</v>
      </c>
      <c r="AQ108" s="449" t="s">
        <v>394</v>
      </c>
      <c r="AR108" s="424" t="s">
        <v>394</v>
      </c>
      <c r="AS108" s="424" t="s">
        <v>394</v>
      </c>
    </row>
    <row r="109" spans="1:45" ht="25.5" customHeight="1">
      <c r="A109" s="64" t="s">
        <v>287</v>
      </c>
      <c r="B109" s="343"/>
      <c r="C109" s="66"/>
      <c r="D109" s="66"/>
      <c r="E109" s="66"/>
      <c r="F109" s="450" t="s">
        <v>394</v>
      </c>
      <c r="G109" s="450" t="s">
        <v>394</v>
      </c>
      <c r="H109" s="434" t="s">
        <v>394</v>
      </c>
      <c r="I109" s="434" t="s">
        <v>394</v>
      </c>
      <c r="J109" s="424"/>
      <c r="K109" s="425"/>
      <c r="L109" s="438"/>
      <c r="M109" s="438"/>
      <c r="N109" s="438"/>
      <c r="O109" s="438"/>
      <c r="P109" s="449">
        <v>1</v>
      </c>
      <c r="Q109" s="462"/>
      <c r="R109" s="424"/>
      <c r="S109" s="439"/>
      <c r="T109" s="424">
        <v>1</v>
      </c>
      <c r="U109" s="439"/>
      <c r="V109" s="438"/>
      <c r="W109" s="438"/>
      <c r="X109" s="438"/>
      <c r="Y109" s="438"/>
      <c r="Z109" s="450" t="s">
        <v>394</v>
      </c>
      <c r="AA109" s="450" t="s">
        <v>394</v>
      </c>
      <c r="AB109" s="434" t="s">
        <v>394</v>
      </c>
      <c r="AC109" s="434" t="s">
        <v>394</v>
      </c>
      <c r="AD109" s="434" t="s">
        <v>394</v>
      </c>
      <c r="AE109" s="434" t="s">
        <v>394</v>
      </c>
      <c r="AF109" s="434" t="s">
        <v>394</v>
      </c>
      <c r="AG109" s="434" t="s">
        <v>394</v>
      </c>
      <c r="AH109" s="434" t="s">
        <v>394</v>
      </c>
      <c r="AI109" s="434" t="s">
        <v>394</v>
      </c>
      <c r="AJ109" s="449" t="s">
        <v>394</v>
      </c>
      <c r="AK109" s="449" t="s">
        <v>394</v>
      </c>
      <c r="AL109" s="424" t="s">
        <v>394</v>
      </c>
      <c r="AM109" s="424" t="s">
        <v>394</v>
      </c>
      <c r="AN109" s="424" t="s">
        <v>394</v>
      </c>
      <c r="AO109" s="424" t="s">
        <v>394</v>
      </c>
      <c r="AP109" s="449" t="s">
        <v>394</v>
      </c>
      <c r="AQ109" s="449" t="s">
        <v>394</v>
      </c>
      <c r="AR109" s="424" t="s">
        <v>394</v>
      </c>
      <c r="AS109" s="424" t="s">
        <v>394</v>
      </c>
    </row>
    <row r="110" spans="1:45" ht="48">
      <c r="A110" s="64" t="s">
        <v>288</v>
      </c>
      <c r="B110" s="343"/>
      <c r="C110" s="66"/>
      <c r="D110" s="66"/>
      <c r="E110" s="66"/>
      <c r="F110" s="450" t="s">
        <v>394</v>
      </c>
      <c r="G110" s="450" t="s">
        <v>394</v>
      </c>
      <c r="H110" s="434" t="s">
        <v>394</v>
      </c>
      <c r="I110" s="434" t="s">
        <v>394</v>
      </c>
      <c r="J110" s="424"/>
      <c r="K110" s="425"/>
      <c r="L110" s="438"/>
      <c r="M110" s="438"/>
      <c r="N110" s="438"/>
      <c r="O110" s="438"/>
      <c r="P110" s="449">
        <v>1</v>
      </c>
      <c r="Q110" s="462"/>
      <c r="R110" s="424"/>
      <c r="S110" s="439"/>
      <c r="T110" s="424">
        <v>1</v>
      </c>
      <c r="U110" s="439"/>
      <c r="V110" s="438"/>
      <c r="W110" s="438"/>
      <c r="X110" s="438"/>
      <c r="Y110" s="438"/>
      <c r="Z110" s="450" t="s">
        <v>394</v>
      </c>
      <c r="AA110" s="450" t="s">
        <v>394</v>
      </c>
      <c r="AB110" s="434" t="s">
        <v>394</v>
      </c>
      <c r="AC110" s="434" t="s">
        <v>394</v>
      </c>
      <c r="AD110" s="434" t="s">
        <v>394</v>
      </c>
      <c r="AE110" s="434" t="s">
        <v>394</v>
      </c>
      <c r="AF110" s="434" t="s">
        <v>394</v>
      </c>
      <c r="AG110" s="434" t="s">
        <v>394</v>
      </c>
      <c r="AH110" s="434" t="s">
        <v>394</v>
      </c>
      <c r="AI110" s="434" t="s">
        <v>394</v>
      </c>
      <c r="AJ110" s="449" t="s">
        <v>394</v>
      </c>
      <c r="AK110" s="449" t="s">
        <v>394</v>
      </c>
      <c r="AL110" s="424" t="s">
        <v>394</v>
      </c>
      <c r="AM110" s="424" t="s">
        <v>394</v>
      </c>
      <c r="AN110" s="424" t="s">
        <v>394</v>
      </c>
      <c r="AO110" s="424" t="s">
        <v>394</v>
      </c>
      <c r="AP110" s="449" t="s">
        <v>394</v>
      </c>
      <c r="AQ110" s="449" t="s">
        <v>394</v>
      </c>
      <c r="AR110" s="424" t="s">
        <v>394</v>
      </c>
      <c r="AS110" s="424" t="s">
        <v>394</v>
      </c>
    </row>
    <row r="111" spans="1:45">
      <c r="A111" s="64" t="s">
        <v>289</v>
      </c>
      <c r="B111" s="343"/>
      <c r="C111" s="66"/>
      <c r="D111" s="66"/>
      <c r="E111" s="66"/>
      <c r="F111" s="450" t="s">
        <v>394</v>
      </c>
      <c r="G111" s="450" t="s">
        <v>394</v>
      </c>
      <c r="H111" s="434" t="s">
        <v>394</v>
      </c>
      <c r="I111" s="434" t="s">
        <v>394</v>
      </c>
      <c r="J111" s="424"/>
      <c r="K111" s="425"/>
      <c r="L111" s="438"/>
      <c r="M111" s="438"/>
      <c r="N111" s="438"/>
      <c r="O111" s="438"/>
      <c r="P111" s="449">
        <v>1</v>
      </c>
      <c r="Q111" s="462"/>
      <c r="R111" s="424"/>
      <c r="S111" s="439"/>
      <c r="T111" s="424">
        <v>1</v>
      </c>
      <c r="U111" s="439"/>
      <c r="V111" s="438"/>
      <c r="W111" s="438"/>
      <c r="X111" s="438"/>
      <c r="Y111" s="438"/>
      <c r="Z111" s="450" t="s">
        <v>394</v>
      </c>
      <c r="AA111" s="450" t="s">
        <v>394</v>
      </c>
      <c r="AB111" s="434" t="s">
        <v>394</v>
      </c>
      <c r="AC111" s="434" t="s">
        <v>394</v>
      </c>
      <c r="AD111" s="434" t="s">
        <v>394</v>
      </c>
      <c r="AE111" s="434" t="s">
        <v>394</v>
      </c>
      <c r="AF111" s="434" t="s">
        <v>394</v>
      </c>
      <c r="AG111" s="434" t="s">
        <v>394</v>
      </c>
      <c r="AH111" s="434" t="s">
        <v>394</v>
      </c>
      <c r="AI111" s="434" t="s">
        <v>394</v>
      </c>
      <c r="AJ111" s="449" t="s">
        <v>394</v>
      </c>
      <c r="AK111" s="449" t="s">
        <v>394</v>
      </c>
      <c r="AL111" s="424" t="s">
        <v>394</v>
      </c>
      <c r="AM111" s="424" t="s">
        <v>394</v>
      </c>
      <c r="AN111" s="424" t="s">
        <v>394</v>
      </c>
      <c r="AO111" s="424" t="s">
        <v>394</v>
      </c>
      <c r="AP111" s="449" t="s">
        <v>394</v>
      </c>
      <c r="AQ111" s="449" t="s">
        <v>394</v>
      </c>
      <c r="AR111" s="424" t="s">
        <v>394</v>
      </c>
      <c r="AS111" s="424" t="s">
        <v>394</v>
      </c>
    </row>
    <row r="112" spans="1:45" s="346" customFormat="1" ht="48">
      <c r="A112" s="367" t="s">
        <v>494</v>
      </c>
      <c r="B112" s="341"/>
      <c r="C112" s="318"/>
      <c r="D112" s="318"/>
      <c r="E112" s="318"/>
      <c r="F112" s="450" t="s">
        <v>394</v>
      </c>
      <c r="G112" s="450" t="s">
        <v>394</v>
      </c>
      <c r="H112" s="434" t="s">
        <v>394</v>
      </c>
      <c r="I112" s="434" t="s">
        <v>394</v>
      </c>
      <c r="J112" s="434"/>
      <c r="K112" s="435"/>
      <c r="L112" s="436"/>
      <c r="M112" s="436"/>
      <c r="N112" s="436"/>
      <c r="O112" s="436"/>
      <c r="P112" s="450">
        <f>COUNTIF(P113:P130,"5")</f>
        <v>3</v>
      </c>
      <c r="Q112" s="461">
        <f>IF(P112&lt;1,0,IF(P112&lt;2,1,IF(P112&lt;3,2,IF(P112&lt;4,3,IF(P112&lt;5,4,IF(P112=5,5))))))</f>
        <v>3</v>
      </c>
      <c r="R112" s="434">
        <f>COUNTIF(R113:R131,"5")</f>
        <v>0</v>
      </c>
      <c r="S112" s="440">
        <f>IF(R112&lt;1,0,IF(R112&lt;2,1,IF(R112&lt;3,2,IF(R112&lt;4,3,IF(R112&lt;5,4,IF(R112=5,5))))))</f>
        <v>0</v>
      </c>
      <c r="T112" s="434">
        <f>COUNTIF(T113:T131,"5")</f>
        <v>3</v>
      </c>
      <c r="U112" s="440">
        <f>IF(T112&lt;1,0,IF(T112&lt;2,1,IF(T112&lt;3,2,IF(T112&lt;4,3,IF(T112&lt;5,4,IF(T112=5,5))))))</f>
        <v>3</v>
      </c>
      <c r="V112" s="436"/>
      <c r="W112" s="436"/>
      <c r="X112" s="436"/>
      <c r="Y112" s="436"/>
      <c r="Z112" s="450" t="s">
        <v>394</v>
      </c>
      <c r="AA112" s="450" t="s">
        <v>394</v>
      </c>
      <c r="AB112" s="434" t="s">
        <v>394</v>
      </c>
      <c r="AC112" s="434" t="s">
        <v>394</v>
      </c>
      <c r="AD112" s="434" t="s">
        <v>394</v>
      </c>
      <c r="AE112" s="434" t="s">
        <v>394</v>
      </c>
      <c r="AF112" s="434" t="s">
        <v>394</v>
      </c>
      <c r="AG112" s="434" t="s">
        <v>394</v>
      </c>
      <c r="AH112" s="434" t="s">
        <v>394</v>
      </c>
      <c r="AI112" s="434" t="s">
        <v>394</v>
      </c>
      <c r="AJ112" s="449" t="s">
        <v>394</v>
      </c>
      <c r="AK112" s="449" t="s">
        <v>394</v>
      </c>
      <c r="AL112" s="424" t="s">
        <v>394</v>
      </c>
      <c r="AM112" s="424" t="s">
        <v>394</v>
      </c>
      <c r="AN112" s="424" t="s">
        <v>394</v>
      </c>
      <c r="AO112" s="424" t="s">
        <v>394</v>
      </c>
      <c r="AP112" s="449" t="s">
        <v>394</v>
      </c>
      <c r="AQ112" s="449" t="s">
        <v>394</v>
      </c>
      <c r="AR112" s="424" t="s">
        <v>394</v>
      </c>
      <c r="AS112" s="424" t="s">
        <v>394</v>
      </c>
    </row>
    <row r="113" spans="1:45" ht="48">
      <c r="A113" s="64" t="s">
        <v>585</v>
      </c>
      <c r="B113" s="343"/>
      <c r="C113" s="66"/>
      <c r="D113" s="66"/>
      <c r="E113" s="66"/>
      <c r="F113" s="450" t="s">
        <v>394</v>
      </c>
      <c r="G113" s="450" t="s">
        <v>394</v>
      </c>
      <c r="H113" s="434" t="s">
        <v>394</v>
      </c>
      <c r="I113" s="434" t="s">
        <v>394</v>
      </c>
      <c r="J113" s="424"/>
      <c r="K113" s="425"/>
      <c r="L113" s="438"/>
      <c r="M113" s="438"/>
      <c r="N113" s="438"/>
      <c r="O113" s="438"/>
      <c r="P113" s="449">
        <f>SUM(P114:P118)</f>
        <v>5</v>
      </c>
      <c r="Q113" s="456">
        <f>IF(P113&lt;1,0,IF(P113&lt;2,1,IF(P113&lt;3,2,IF(P113&lt;4,3,IF(P113&lt;5,4,IF(P113=5,5))))))</f>
        <v>5</v>
      </c>
      <c r="R113" s="424">
        <f>SUM(R114:R118)</f>
        <v>3</v>
      </c>
      <c r="S113" s="423">
        <f>IF(R113&lt;1,0,IF(R113&lt;2,1,IF(R113&lt;3,2,IF(R113&lt;4,3,IF(R113&lt;5,4,IF(R113=5,5))))))</f>
        <v>3</v>
      </c>
      <c r="T113" s="424">
        <f>SUM(T114:T118)</f>
        <v>5</v>
      </c>
      <c r="U113" s="439"/>
      <c r="V113" s="438"/>
      <c r="W113" s="438"/>
      <c r="X113" s="438"/>
      <c r="Y113" s="438"/>
      <c r="Z113" s="450" t="s">
        <v>394</v>
      </c>
      <c r="AA113" s="450" t="s">
        <v>394</v>
      </c>
      <c r="AB113" s="434" t="s">
        <v>394</v>
      </c>
      <c r="AC113" s="434" t="s">
        <v>394</v>
      </c>
      <c r="AD113" s="434" t="s">
        <v>394</v>
      </c>
      <c r="AE113" s="434" t="s">
        <v>394</v>
      </c>
      <c r="AF113" s="434" t="s">
        <v>394</v>
      </c>
      <c r="AG113" s="434" t="s">
        <v>394</v>
      </c>
      <c r="AH113" s="434" t="s">
        <v>394</v>
      </c>
      <c r="AI113" s="434" t="s">
        <v>394</v>
      </c>
      <c r="AJ113" s="449" t="s">
        <v>394</v>
      </c>
      <c r="AK113" s="449" t="s">
        <v>394</v>
      </c>
      <c r="AL113" s="424" t="s">
        <v>394</v>
      </c>
      <c r="AM113" s="424" t="s">
        <v>394</v>
      </c>
      <c r="AN113" s="424" t="s">
        <v>394</v>
      </c>
      <c r="AO113" s="424" t="s">
        <v>394</v>
      </c>
      <c r="AP113" s="449" t="s">
        <v>394</v>
      </c>
      <c r="AQ113" s="449" t="s">
        <v>394</v>
      </c>
      <c r="AR113" s="424" t="s">
        <v>394</v>
      </c>
      <c r="AS113" s="424" t="s">
        <v>394</v>
      </c>
    </row>
    <row r="114" spans="1:45" ht="48">
      <c r="A114" s="64" t="s">
        <v>586</v>
      </c>
      <c r="B114" s="343"/>
      <c r="C114" s="66"/>
      <c r="D114" s="66"/>
      <c r="E114" s="66"/>
      <c r="F114" s="450" t="s">
        <v>394</v>
      </c>
      <c r="G114" s="450" t="s">
        <v>394</v>
      </c>
      <c r="H114" s="434" t="s">
        <v>394</v>
      </c>
      <c r="I114" s="434" t="s">
        <v>394</v>
      </c>
      <c r="J114" s="424"/>
      <c r="K114" s="425"/>
      <c r="L114" s="438"/>
      <c r="M114" s="438"/>
      <c r="N114" s="438"/>
      <c r="O114" s="438"/>
      <c r="P114" s="449">
        <v>1</v>
      </c>
      <c r="Q114" s="462"/>
      <c r="R114" s="424">
        <v>1</v>
      </c>
      <c r="S114" s="439"/>
      <c r="T114" s="424">
        <v>1</v>
      </c>
      <c r="U114" s="439"/>
      <c r="V114" s="438"/>
      <c r="W114" s="438"/>
      <c r="X114" s="438"/>
      <c r="Y114" s="438"/>
      <c r="Z114" s="450" t="s">
        <v>394</v>
      </c>
      <c r="AA114" s="450" t="s">
        <v>394</v>
      </c>
      <c r="AB114" s="434" t="s">
        <v>394</v>
      </c>
      <c r="AC114" s="434" t="s">
        <v>394</v>
      </c>
      <c r="AD114" s="434" t="s">
        <v>394</v>
      </c>
      <c r="AE114" s="434" t="s">
        <v>394</v>
      </c>
      <c r="AF114" s="434" t="s">
        <v>394</v>
      </c>
      <c r="AG114" s="434" t="s">
        <v>394</v>
      </c>
      <c r="AH114" s="434" t="s">
        <v>394</v>
      </c>
      <c r="AI114" s="434" t="s">
        <v>394</v>
      </c>
      <c r="AJ114" s="449" t="s">
        <v>394</v>
      </c>
      <c r="AK114" s="449" t="s">
        <v>394</v>
      </c>
      <c r="AL114" s="424" t="s">
        <v>394</v>
      </c>
      <c r="AM114" s="424" t="s">
        <v>394</v>
      </c>
      <c r="AN114" s="424" t="s">
        <v>394</v>
      </c>
      <c r="AO114" s="424" t="s">
        <v>394</v>
      </c>
      <c r="AP114" s="449" t="s">
        <v>394</v>
      </c>
      <c r="AQ114" s="449" t="s">
        <v>394</v>
      </c>
      <c r="AR114" s="424" t="s">
        <v>394</v>
      </c>
      <c r="AS114" s="424" t="s">
        <v>394</v>
      </c>
    </row>
    <row r="115" spans="1:45">
      <c r="A115" s="64" t="s">
        <v>395</v>
      </c>
      <c r="B115" s="343"/>
      <c r="C115" s="66"/>
      <c r="D115" s="66"/>
      <c r="E115" s="66"/>
      <c r="F115" s="450" t="s">
        <v>394</v>
      </c>
      <c r="G115" s="450" t="s">
        <v>394</v>
      </c>
      <c r="H115" s="434" t="s">
        <v>394</v>
      </c>
      <c r="I115" s="434" t="s">
        <v>394</v>
      </c>
      <c r="J115" s="424"/>
      <c r="K115" s="425"/>
      <c r="L115" s="438"/>
      <c r="M115" s="438"/>
      <c r="N115" s="438"/>
      <c r="O115" s="438"/>
      <c r="P115" s="449">
        <v>1</v>
      </c>
      <c r="Q115" s="462"/>
      <c r="R115" s="424">
        <v>1</v>
      </c>
      <c r="S115" s="439"/>
      <c r="T115" s="424">
        <v>1</v>
      </c>
      <c r="U115" s="439"/>
      <c r="V115" s="438"/>
      <c r="W115" s="438"/>
      <c r="X115" s="438"/>
      <c r="Y115" s="438"/>
      <c r="Z115" s="450" t="s">
        <v>394</v>
      </c>
      <c r="AA115" s="450" t="s">
        <v>394</v>
      </c>
      <c r="AB115" s="434" t="s">
        <v>394</v>
      </c>
      <c r="AC115" s="434" t="s">
        <v>394</v>
      </c>
      <c r="AD115" s="434" t="s">
        <v>394</v>
      </c>
      <c r="AE115" s="434" t="s">
        <v>394</v>
      </c>
      <c r="AF115" s="434" t="s">
        <v>394</v>
      </c>
      <c r="AG115" s="434" t="s">
        <v>394</v>
      </c>
      <c r="AH115" s="434" t="s">
        <v>394</v>
      </c>
      <c r="AI115" s="434" t="s">
        <v>394</v>
      </c>
      <c r="AJ115" s="449" t="s">
        <v>394</v>
      </c>
      <c r="AK115" s="449" t="s">
        <v>394</v>
      </c>
      <c r="AL115" s="424" t="s">
        <v>394</v>
      </c>
      <c r="AM115" s="424" t="s">
        <v>394</v>
      </c>
      <c r="AN115" s="424" t="s">
        <v>394</v>
      </c>
      <c r="AO115" s="424" t="s">
        <v>394</v>
      </c>
      <c r="AP115" s="449" t="s">
        <v>394</v>
      </c>
      <c r="AQ115" s="449" t="s">
        <v>394</v>
      </c>
      <c r="AR115" s="424" t="s">
        <v>394</v>
      </c>
      <c r="AS115" s="424" t="s">
        <v>394</v>
      </c>
    </row>
    <row r="116" spans="1:45" ht="72">
      <c r="A116" s="64" t="s">
        <v>587</v>
      </c>
      <c r="B116" s="343"/>
      <c r="C116" s="66"/>
      <c r="D116" s="66"/>
      <c r="E116" s="66"/>
      <c r="F116" s="450" t="s">
        <v>394</v>
      </c>
      <c r="G116" s="450" t="s">
        <v>394</v>
      </c>
      <c r="H116" s="434" t="s">
        <v>394</v>
      </c>
      <c r="I116" s="434" t="s">
        <v>394</v>
      </c>
      <c r="J116" s="424"/>
      <c r="K116" s="425"/>
      <c r="L116" s="438"/>
      <c r="M116" s="438"/>
      <c r="N116" s="438"/>
      <c r="O116" s="438"/>
      <c r="P116" s="449">
        <v>1</v>
      </c>
      <c r="Q116" s="462"/>
      <c r="R116" s="424">
        <v>1</v>
      </c>
      <c r="S116" s="439"/>
      <c r="T116" s="424">
        <v>1</v>
      </c>
      <c r="U116" s="439"/>
      <c r="V116" s="438"/>
      <c r="W116" s="438"/>
      <c r="X116" s="438"/>
      <c r="Y116" s="438"/>
      <c r="Z116" s="450" t="s">
        <v>394</v>
      </c>
      <c r="AA116" s="450" t="s">
        <v>394</v>
      </c>
      <c r="AB116" s="434" t="s">
        <v>394</v>
      </c>
      <c r="AC116" s="434" t="s">
        <v>394</v>
      </c>
      <c r="AD116" s="434" t="s">
        <v>394</v>
      </c>
      <c r="AE116" s="434" t="s">
        <v>394</v>
      </c>
      <c r="AF116" s="434" t="s">
        <v>394</v>
      </c>
      <c r="AG116" s="434" t="s">
        <v>394</v>
      </c>
      <c r="AH116" s="434" t="s">
        <v>394</v>
      </c>
      <c r="AI116" s="434" t="s">
        <v>394</v>
      </c>
      <c r="AJ116" s="449" t="s">
        <v>394</v>
      </c>
      <c r="AK116" s="449" t="s">
        <v>394</v>
      </c>
      <c r="AL116" s="424" t="s">
        <v>394</v>
      </c>
      <c r="AM116" s="424" t="s">
        <v>394</v>
      </c>
      <c r="AN116" s="424" t="s">
        <v>394</v>
      </c>
      <c r="AO116" s="424" t="s">
        <v>394</v>
      </c>
      <c r="AP116" s="449" t="s">
        <v>394</v>
      </c>
      <c r="AQ116" s="449" t="s">
        <v>394</v>
      </c>
      <c r="AR116" s="424" t="s">
        <v>394</v>
      </c>
      <c r="AS116" s="424" t="s">
        <v>394</v>
      </c>
    </row>
    <row r="117" spans="1:45" ht="48">
      <c r="A117" s="64" t="s">
        <v>588</v>
      </c>
      <c r="B117" s="343"/>
      <c r="C117" s="66"/>
      <c r="D117" s="66"/>
      <c r="E117" s="66"/>
      <c r="F117" s="450" t="s">
        <v>394</v>
      </c>
      <c r="G117" s="450" t="s">
        <v>394</v>
      </c>
      <c r="H117" s="434" t="s">
        <v>394</v>
      </c>
      <c r="I117" s="434" t="s">
        <v>394</v>
      </c>
      <c r="J117" s="424"/>
      <c r="K117" s="425"/>
      <c r="L117" s="438"/>
      <c r="M117" s="438"/>
      <c r="N117" s="438"/>
      <c r="O117" s="438"/>
      <c r="P117" s="449">
        <v>1</v>
      </c>
      <c r="Q117" s="462"/>
      <c r="R117" s="424"/>
      <c r="S117" s="439"/>
      <c r="T117" s="424">
        <v>1</v>
      </c>
      <c r="U117" s="439"/>
      <c r="V117" s="438"/>
      <c r="W117" s="438"/>
      <c r="X117" s="438"/>
      <c r="Y117" s="438"/>
      <c r="Z117" s="450" t="s">
        <v>394</v>
      </c>
      <c r="AA117" s="450" t="s">
        <v>394</v>
      </c>
      <c r="AB117" s="434" t="s">
        <v>394</v>
      </c>
      <c r="AC117" s="434" t="s">
        <v>394</v>
      </c>
      <c r="AD117" s="434" t="s">
        <v>394</v>
      </c>
      <c r="AE117" s="434" t="s">
        <v>394</v>
      </c>
      <c r="AF117" s="434" t="s">
        <v>394</v>
      </c>
      <c r="AG117" s="434" t="s">
        <v>394</v>
      </c>
      <c r="AH117" s="434" t="s">
        <v>394</v>
      </c>
      <c r="AI117" s="434" t="s">
        <v>394</v>
      </c>
      <c r="AJ117" s="449" t="s">
        <v>394</v>
      </c>
      <c r="AK117" s="449" t="s">
        <v>394</v>
      </c>
      <c r="AL117" s="424" t="s">
        <v>394</v>
      </c>
      <c r="AM117" s="424" t="s">
        <v>394</v>
      </c>
      <c r="AN117" s="424" t="s">
        <v>394</v>
      </c>
      <c r="AO117" s="424" t="s">
        <v>394</v>
      </c>
      <c r="AP117" s="449" t="s">
        <v>394</v>
      </c>
      <c r="AQ117" s="449" t="s">
        <v>394</v>
      </c>
      <c r="AR117" s="424" t="s">
        <v>394</v>
      </c>
      <c r="AS117" s="424" t="s">
        <v>394</v>
      </c>
    </row>
    <row r="118" spans="1:45">
      <c r="A118" s="64" t="s">
        <v>295</v>
      </c>
      <c r="B118" s="343"/>
      <c r="C118" s="66"/>
      <c r="D118" s="66"/>
      <c r="E118" s="66"/>
      <c r="F118" s="450" t="s">
        <v>394</v>
      </c>
      <c r="G118" s="450" t="s">
        <v>394</v>
      </c>
      <c r="H118" s="434" t="s">
        <v>394</v>
      </c>
      <c r="I118" s="434" t="s">
        <v>394</v>
      </c>
      <c r="J118" s="424"/>
      <c r="K118" s="425"/>
      <c r="L118" s="438"/>
      <c r="M118" s="438"/>
      <c r="N118" s="438"/>
      <c r="O118" s="438"/>
      <c r="P118" s="449">
        <v>1</v>
      </c>
      <c r="Q118" s="462"/>
      <c r="R118" s="424"/>
      <c r="S118" s="439"/>
      <c r="T118" s="424">
        <v>1</v>
      </c>
      <c r="U118" s="439"/>
      <c r="V118" s="438"/>
      <c r="W118" s="438"/>
      <c r="X118" s="438"/>
      <c r="Y118" s="438"/>
      <c r="Z118" s="450" t="s">
        <v>394</v>
      </c>
      <c r="AA118" s="450" t="s">
        <v>394</v>
      </c>
      <c r="AB118" s="434" t="s">
        <v>394</v>
      </c>
      <c r="AC118" s="434" t="s">
        <v>394</v>
      </c>
      <c r="AD118" s="434" t="s">
        <v>394</v>
      </c>
      <c r="AE118" s="434" t="s">
        <v>394</v>
      </c>
      <c r="AF118" s="434" t="s">
        <v>394</v>
      </c>
      <c r="AG118" s="434" t="s">
        <v>394</v>
      </c>
      <c r="AH118" s="434" t="s">
        <v>394</v>
      </c>
      <c r="AI118" s="434" t="s">
        <v>394</v>
      </c>
      <c r="AJ118" s="449" t="s">
        <v>394</v>
      </c>
      <c r="AK118" s="449" t="s">
        <v>394</v>
      </c>
      <c r="AL118" s="424" t="s">
        <v>394</v>
      </c>
      <c r="AM118" s="424" t="s">
        <v>394</v>
      </c>
      <c r="AN118" s="424" t="s">
        <v>394</v>
      </c>
      <c r="AO118" s="424" t="s">
        <v>394</v>
      </c>
      <c r="AP118" s="449" t="s">
        <v>394</v>
      </c>
      <c r="AQ118" s="449" t="s">
        <v>394</v>
      </c>
      <c r="AR118" s="424" t="s">
        <v>394</v>
      </c>
      <c r="AS118" s="424" t="s">
        <v>394</v>
      </c>
    </row>
    <row r="119" spans="1:45">
      <c r="A119" s="64" t="s">
        <v>589</v>
      </c>
      <c r="B119" s="343"/>
      <c r="C119" s="66"/>
      <c r="D119" s="66"/>
      <c r="E119" s="66"/>
      <c r="F119" s="450" t="s">
        <v>394</v>
      </c>
      <c r="G119" s="450" t="s">
        <v>394</v>
      </c>
      <c r="H119" s="434" t="s">
        <v>394</v>
      </c>
      <c r="I119" s="434" t="s">
        <v>394</v>
      </c>
      <c r="J119" s="424"/>
      <c r="K119" s="425"/>
      <c r="L119" s="438"/>
      <c r="M119" s="438"/>
      <c r="N119" s="438"/>
      <c r="O119" s="438"/>
      <c r="P119" s="449">
        <f>SUM(P120:P124)</f>
        <v>5</v>
      </c>
      <c r="Q119" s="456">
        <f>IF(P119&lt;1,0,IF(P119&lt;2,1,IF(P119&lt;3,2,IF(P119&lt;4,3,IF(P119&lt;5,4,IF(P119=5,5))))))</f>
        <v>5</v>
      </c>
      <c r="R119" s="424">
        <f>SUM(R120:R124)</f>
        <v>3</v>
      </c>
      <c r="S119" s="423">
        <f>IF(R119&lt;1,0,IF(R119&lt;2,1,IF(R119&lt;3,2,IF(R119&lt;4,3,IF(R119&lt;5,4,IF(R119=5,5))))))</f>
        <v>3</v>
      </c>
      <c r="T119" s="424">
        <f>SUM(T120:T124)</f>
        <v>5</v>
      </c>
      <c r="U119" s="439"/>
      <c r="V119" s="438"/>
      <c r="W119" s="438"/>
      <c r="X119" s="438"/>
      <c r="Y119" s="438"/>
      <c r="Z119" s="450" t="s">
        <v>394</v>
      </c>
      <c r="AA119" s="450" t="s">
        <v>394</v>
      </c>
      <c r="AB119" s="434" t="s">
        <v>394</v>
      </c>
      <c r="AC119" s="434" t="s">
        <v>394</v>
      </c>
      <c r="AD119" s="434" t="s">
        <v>394</v>
      </c>
      <c r="AE119" s="434" t="s">
        <v>394</v>
      </c>
      <c r="AF119" s="434" t="s">
        <v>394</v>
      </c>
      <c r="AG119" s="434" t="s">
        <v>394</v>
      </c>
      <c r="AH119" s="434" t="s">
        <v>394</v>
      </c>
      <c r="AI119" s="434" t="s">
        <v>394</v>
      </c>
      <c r="AJ119" s="449" t="s">
        <v>394</v>
      </c>
      <c r="AK119" s="449" t="s">
        <v>394</v>
      </c>
      <c r="AL119" s="424" t="s">
        <v>394</v>
      </c>
      <c r="AM119" s="424" t="s">
        <v>394</v>
      </c>
      <c r="AN119" s="424" t="s">
        <v>394</v>
      </c>
      <c r="AO119" s="424" t="s">
        <v>394</v>
      </c>
      <c r="AP119" s="449" t="s">
        <v>394</v>
      </c>
      <c r="AQ119" s="449" t="s">
        <v>394</v>
      </c>
      <c r="AR119" s="424" t="s">
        <v>394</v>
      </c>
      <c r="AS119" s="424" t="s">
        <v>394</v>
      </c>
    </row>
    <row r="120" spans="1:45" ht="48">
      <c r="A120" s="64" t="s">
        <v>434</v>
      </c>
      <c r="B120" s="343"/>
      <c r="C120" s="66"/>
      <c r="D120" s="66"/>
      <c r="E120" s="66"/>
      <c r="F120" s="450" t="s">
        <v>394</v>
      </c>
      <c r="G120" s="450" t="s">
        <v>394</v>
      </c>
      <c r="H120" s="434" t="s">
        <v>394</v>
      </c>
      <c r="I120" s="434" t="s">
        <v>394</v>
      </c>
      <c r="J120" s="424"/>
      <c r="K120" s="425"/>
      <c r="L120" s="438"/>
      <c r="M120" s="438"/>
      <c r="N120" s="438"/>
      <c r="O120" s="438"/>
      <c r="P120" s="449">
        <v>1</v>
      </c>
      <c r="Q120" s="462"/>
      <c r="R120" s="424">
        <v>1</v>
      </c>
      <c r="S120" s="439"/>
      <c r="T120" s="424">
        <v>1</v>
      </c>
      <c r="U120" s="439"/>
      <c r="V120" s="438"/>
      <c r="W120" s="438"/>
      <c r="X120" s="438"/>
      <c r="Y120" s="438"/>
      <c r="Z120" s="450" t="s">
        <v>394</v>
      </c>
      <c r="AA120" s="450" t="s">
        <v>394</v>
      </c>
      <c r="AB120" s="434" t="s">
        <v>394</v>
      </c>
      <c r="AC120" s="434" t="s">
        <v>394</v>
      </c>
      <c r="AD120" s="434" t="s">
        <v>394</v>
      </c>
      <c r="AE120" s="434" t="s">
        <v>394</v>
      </c>
      <c r="AF120" s="434" t="s">
        <v>394</v>
      </c>
      <c r="AG120" s="434" t="s">
        <v>394</v>
      </c>
      <c r="AH120" s="434" t="s">
        <v>394</v>
      </c>
      <c r="AI120" s="434" t="s">
        <v>394</v>
      </c>
      <c r="AJ120" s="449" t="s">
        <v>394</v>
      </c>
      <c r="AK120" s="449" t="s">
        <v>394</v>
      </c>
      <c r="AL120" s="424" t="s">
        <v>394</v>
      </c>
      <c r="AM120" s="424" t="s">
        <v>394</v>
      </c>
      <c r="AN120" s="424" t="s">
        <v>394</v>
      </c>
      <c r="AO120" s="424" t="s">
        <v>394</v>
      </c>
      <c r="AP120" s="449" t="s">
        <v>394</v>
      </c>
      <c r="AQ120" s="449" t="s">
        <v>394</v>
      </c>
      <c r="AR120" s="424" t="s">
        <v>394</v>
      </c>
      <c r="AS120" s="424" t="s">
        <v>394</v>
      </c>
    </row>
    <row r="121" spans="1:45">
      <c r="A121" s="64" t="s">
        <v>590</v>
      </c>
      <c r="B121" s="343"/>
      <c r="C121" s="66"/>
      <c r="D121" s="66"/>
      <c r="E121" s="66"/>
      <c r="F121" s="450" t="s">
        <v>394</v>
      </c>
      <c r="G121" s="450" t="s">
        <v>394</v>
      </c>
      <c r="H121" s="434" t="s">
        <v>394</v>
      </c>
      <c r="I121" s="434" t="s">
        <v>394</v>
      </c>
      <c r="J121" s="424"/>
      <c r="K121" s="425"/>
      <c r="L121" s="438"/>
      <c r="M121" s="438"/>
      <c r="N121" s="438"/>
      <c r="O121" s="438"/>
      <c r="P121" s="449">
        <v>1</v>
      </c>
      <c r="Q121" s="462"/>
      <c r="R121" s="424">
        <v>1</v>
      </c>
      <c r="S121" s="439"/>
      <c r="T121" s="424">
        <v>1</v>
      </c>
      <c r="U121" s="439"/>
      <c r="V121" s="438"/>
      <c r="W121" s="438"/>
      <c r="X121" s="438"/>
      <c r="Y121" s="438"/>
      <c r="Z121" s="450" t="s">
        <v>394</v>
      </c>
      <c r="AA121" s="450" t="s">
        <v>394</v>
      </c>
      <c r="AB121" s="434" t="s">
        <v>394</v>
      </c>
      <c r="AC121" s="434" t="s">
        <v>394</v>
      </c>
      <c r="AD121" s="434" t="s">
        <v>394</v>
      </c>
      <c r="AE121" s="434" t="s">
        <v>394</v>
      </c>
      <c r="AF121" s="434" t="s">
        <v>394</v>
      </c>
      <c r="AG121" s="434" t="s">
        <v>394</v>
      </c>
      <c r="AH121" s="434" t="s">
        <v>394</v>
      </c>
      <c r="AI121" s="434" t="s">
        <v>394</v>
      </c>
      <c r="AJ121" s="449" t="s">
        <v>394</v>
      </c>
      <c r="AK121" s="449" t="s">
        <v>394</v>
      </c>
      <c r="AL121" s="424" t="s">
        <v>394</v>
      </c>
      <c r="AM121" s="424" t="s">
        <v>394</v>
      </c>
      <c r="AN121" s="424" t="s">
        <v>394</v>
      </c>
      <c r="AO121" s="424" t="s">
        <v>394</v>
      </c>
      <c r="AP121" s="449" t="s">
        <v>394</v>
      </c>
      <c r="AQ121" s="449" t="s">
        <v>394</v>
      </c>
      <c r="AR121" s="424" t="s">
        <v>394</v>
      </c>
      <c r="AS121" s="424" t="s">
        <v>394</v>
      </c>
    </row>
    <row r="122" spans="1:45" ht="48">
      <c r="A122" s="64" t="s">
        <v>591</v>
      </c>
      <c r="B122" s="343"/>
      <c r="C122" s="66"/>
      <c r="D122" s="66"/>
      <c r="E122" s="66"/>
      <c r="F122" s="450" t="s">
        <v>394</v>
      </c>
      <c r="G122" s="450" t="s">
        <v>394</v>
      </c>
      <c r="H122" s="434" t="s">
        <v>394</v>
      </c>
      <c r="I122" s="434" t="s">
        <v>394</v>
      </c>
      <c r="J122" s="424"/>
      <c r="K122" s="425"/>
      <c r="L122" s="438"/>
      <c r="M122" s="438"/>
      <c r="N122" s="438"/>
      <c r="O122" s="438"/>
      <c r="P122" s="449">
        <v>1</v>
      </c>
      <c r="Q122" s="462"/>
      <c r="R122" s="424">
        <v>1</v>
      </c>
      <c r="S122" s="439"/>
      <c r="T122" s="424">
        <v>1</v>
      </c>
      <c r="U122" s="439"/>
      <c r="V122" s="438"/>
      <c r="W122" s="438"/>
      <c r="X122" s="438"/>
      <c r="Y122" s="438"/>
      <c r="Z122" s="450" t="s">
        <v>394</v>
      </c>
      <c r="AA122" s="450" t="s">
        <v>394</v>
      </c>
      <c r="AB122" s="434" t="s">
        <v>394</v>
      </c>
      <c r="AC122" s="434" t="s">
        <v>394</v>
      </c>
      <c r="AD122" s="434" t="s">
        <v>394</v>
      </c>
      <c r="AE122" s="434" t="s">
        <v>394</v>
      </c>
      <c r="AF122" s="434" t="s">
        <v>394</v>
      </c>
      <c r="AG122" s="434" t="s">
        <v>394</v>
      </c>
      <c r="AH122" s="434" t="s">
        <v>394</v>
      </c>
      <c r="AI122" s="434" t="s">
        <v>394</v>
      </c>
      <c r="AJ122" s="449" t="s">
        <v>394</v>
      </c>
      <c r="AK122" s="449" t="s">
        <v>394</v>
      </c>
      <c r="AL122" s="424" t="s">
        <v>394</v>
      </c>
      <c r="AM122" s="424" t="s">
        <v>394</v>
      </c>
      <c r="AN122" s="424" t="s">
        <v>394</v>
      </c>
      <c r="AO122" s="424" t="s">
        <v>394</v>
      </c>
      <c r="AP122" s="449" t="s">
        <v>394</v>
      </c>
      <c r="AQ122" s="449" t="s">
        <v>394</v>
      </c>
      <c r="AR122" s="424" t="s">
        <v>394</v>
      </c>
      <c r="AS122" s="424" t="s">
        <v>394</v>
      </c>
    </row>
    <row r="123" spans="1:45" ht="48">
      <c r="A123" s="64" t="s">
        <v>592</v>
      </c>
      <c r="B123" s="343"/>
      <c r="C123" s="66"/>
      <c r="D123" s="66"/>
      <c r="E123" s="66"/>
      <c r="F123" s="450" t="s">
        <v>394</v>
      </c>
      <c r="G123" s="450" t="s">
        <v>394</v>
      </c>
      <c r="H123" s="434" t="s">
        <v>394</v>
      </c>
      <c r="I123" s="434" t="s">
        <v>394</v>
      </c>
      <c r="J123" s="424"/>
      <c r="K123" s="425"/>
      <c r="L123" s="438"/>
      <c r="M123" s="438"/>
      <c r="N123" s="438"/>
      <c r="O123" s="438"/>
      <c r="P123" s="449">
        <v>1</v>
      </c>
      <c r="Q123" s="462"/>
      <c r="R123" s="424"/>
      <c r="S123" s="439"/>
      <c r="T123" s="424">
        <v>1</v>
      </c>
      <c r="U123" s="439"/>
      <c r="V123" s="438"/>
      <c r="W123" s="438"/>
      <c r="X123" s="438"/>
      <c r="Y123" s="438"/>
      <c r="Z123" s="450" t="s">
        <v>394</v>
      </c>
      <c r="AA123" s="450" t="s">
        <v>394</v>
      </c>
      <c r="AB123" s="434" t="s">
        <v>394</v>
      </c>
      <c r="AC123" s="434" t="s">
        <v>394</v>
      </c>
      <c r="AD123" s="434" t="s">
        <v>394</v>
      </c>
      <c r="AE123" s="434" t="s">
        <v>394</v>
      </c>
      <c r="AF123" s="434" t="s">
        <v>394</v>
      </c>
      <c r="AG123" s="434" t="s">
        <v>394</v>
      </c>
      <c r="AH123" s="434" t="s">
        <v>394</v>
      </c>
      <c r="AI123" s="434" t="s">
        <v>394</v>
      </c>
      <c r="AJ123" s="449" t="s">
        <v>394</v>
      </c>
      <c r="AK123" s="449" t="s">
        <v>394</v>
      </c>
      <c r="AL123" s="424" t="s">
        <v>394</v>
      </c>
      <c r="AM123" s="424" t="s">
        <v>394</v>
      </c>
      <c r="AN123" s="424" t="s">
        <v>394</v>
      </c>
      <c r="AO123" s="424" t="s">
        <v>394</v>
      </c>
      <c r="AP123" s="449" t="s">
        <v>394</v>
      </c>
      <c r="AQ123" s="449" t="s">
        <v>394</v>
      </c>
      <c r="AR123" s="424" t="s">
        <v>394</v>
      </c>
      <c r="AS123" s="424" t="s">
        <v>394</v>
      </c>
    </row>
    <row r="124" spans="1:45" ht="48">
      <c r="A124" s="64" t="s">
        <v>568</v>
      </c>
      <c r="B124" s="343"/>
      <c r="C124" s="66"/>
      <c r="D124" s="66"/>
      <c r="E124" s="66"/>
      <c r="F124" s="450" t="s">
        <v>394</v>
      </c>
      <c r="G124" s="450" t="s">
        <v>394</v>
      </c>
      <c r="H124" s="434" t="s">
        <v>394</v>
      </c>
      <c r="I124" s="434" t="s">
        <v>394</v>
      </c>
      <c r="J124" s="424"/>
      <c r="K124" s="425"/>
      <c r="L124" s="438"/>
      <c r="M124" s="438"/>
      <c r="N124" s="438"/>
      <c r="O124" s="438"/>
      <c r="P124" s="449">
        <v>1</v>
      </c>
      <c r="Q124" s="462"/>
      <c r="R124" s="424"/>
      <c r="S124" s="439"/>
      <c r="T124" s="424">
        <v>1</v>
      </c>
      <c r="U124" s="439"/>
      <c r="V124" s="438"/>
      <c r="W124" s="438"/>
      <c r="X124" s="438"/>
      <c r="Y124" s="438"/>
      <c r="Z124" s="450" t="s">
        <v>394</v>
      </c>
      <c r="AA124" s="450" t="s">
        <v>394</v>
      </c>
      <c r="AB124" s="434" t="s">
        <v>394</v>
      </c>
      <c r="AC124" s="434" t="s">
        <v>394</v>
      </c>
      <c r="AD124" s="434" t="s">
        <v>394</v>
      </c>
      <c r="AE124" s="434" t="s">
        <v>394</v>
      </c>
      <c r="AF124" s="434" t="s">
        <v>394</v>
      </c>
      <c r="AG124" s="434" t="s">
        <v>394</v>
      </c>
      <c r="AH124" s="434" t="s">
        <v>394</v>
      </c>
      <c r="AI124" s="434" t="s">
        <v>394</v>
      </c>
      <c r="AJ124" s="449" t="s">
        <v>394</v>
      </c>
      <c r="AK124" s="449" t="s">
        <v>394</v>
      </c>
      <c r="AL124" s="424" t="s">
        <v>394</v>
      </c>
      <c r="AM124" s="424" t="s">
        <v>394</v>
      </c>
      <c r="AN124" s="424" t="s">
        <v>394</v>
      </c>
      <c r="AO124" s="424" t="s">
        <v>394</v>
      </c>
      <c r="AP124" s="449" t="s">
        <v>394</v>
      </c>
      <c r="AQ124" s="449" t="s">
        <v>394</v>
      </c>
      <c r="AR124" s="424" t="s">
        <v>394</v>
      </c>
      <c r="AS124" s="424" t="s">
        <v>394</v>
      </c>
    </row>
    <row r="125" spans="1:45">
      <c r="A125" s="64" t="s">
        <v>593</v>
      </c>
      <c r="B125" s="343"/>
      <c r="C125" s="66"/>
      <c r="D125" s="66"/>
      <c r="E125" s="66"/>
      <c r="F125" s="450" t="s">
        <v>394</v>
      </c>
      <c r="G125" s="450" t="s">
        <v>394</v>
      </c>
      <c r="H125" s="434" t="s">
        <v>394</v>
      </c>
      <c r="I125" s="434" t="s">
        <v>394</v>
      </c>
      <c r="J125" s="424"/>
      <c r="K125" s="425"/>
      <c r="L125" s="438"/>
      <c r="M125" s="438"/>
      <c r="N125" s="438"/>
      <c r="O125" s="438"/>
      <c r="P125" s="449">
        <f>SUM(P126:P130)</f>
        <v>5</v>
      </c>
      <c r="Q125" s="456">
        <f>IF(P125&lt;1,0,IF(P125&lt;2,1,IF(P125&lt;3,2,IF(P125&lt;4,3,IF(P125&lt;5,4,IF(P125=5,5))))))</f>
        <v>5</v>
      </c>
      <c r="R125" s="424">
        <f>SUM(R126:R130)</f>
        <v>2</v>
      </c>
      <c r="S125" s="423">
        <f>IF(R125&lt;1,0,IF(R125&lt;2,1,IF(R125&lt;3,2,IF(R125&lt;4,3,IF(R125&lt;5,4,IF(R125=5,5))))))</f>
        <v>2</v>
      </c>
      <c r="T125" s="424">
        <f>SUM(T126:T130)</f>
        <v>5</v>
      </c>
      <c r="U125" s="439"/>
      <c r="V125" s="438"/>
      <c r="W125" s="438"/>
      <c r="X125" s="438"/>
      <c r="Y125" s="438"/>
      <c r="Z125" s="450" t="s">
        <v>394</v>
      </c>
      <c r="AA125" s="450" t="s">
        <v>394</v>
      </c>
      <c r="AB125" s="434" t="s">
        <v>394</v>
      </c>
      <c r="AC125" s="434" t="s">
        <v>394</v>
      </c>
      <c r="AD125" s="434" t="s">
        <v>394</v>
      </c>
      <c r="AE125" s="434" t="s">
        <v>394</v>
      </c>
      <c r="AF125" s="434" t="s">
        <v>394</v>
      </c>
      <c r="AG125" s="434" t="s">
        <v>394</v>
      </c>
      <c r="AH125" s="434" t="s">
        <v>394</v>
      </c>
      <c r="AI125" s="434" t="s">
        <v>394</v>
      </c>
      <c r="AJ125" s="449" t="s">
        <v>394</v>
      </c>
      <c r="AK125" s="449" t="s">
        <v>394</v>
      </c>
      <c r="AL125" s="424" t="s">
        <v>394</v>
      </c>
      <c r="AM125" s="424" t="s">
        <v>394</v>
      </c>
      <c r="AN125" s="424" t="s">
        <v>394</v>
      </c>
      <c r="AO125" s="424" t="s">
        <v>394</v>
      </c>
      <c r="AP125" s="449" t="s">
        <v>394</v>
      </c>
      <c r="AQ125" s="449" t="s">
        <v>394</v>
      </c>
      <c r="AR125" s="424" t="s">
        <v>394</v>
      </c>
      <c r="AS125" s="424" t="s">
        <v>394</v>
      </c>
    </row>
    <row r="126" spans="1:45" ht="48">
      <c r="A126" s="64" t="s">
        <v>586</v>
      </c>
      <c r="B126" s="343"/>
      <c r="C126" s="66"/>
      <c r="D126" s="66"/>
      <c r="E126" s="66"/>
      <c r="F126" s="450" t="s">
        <v>394</v>
      </c>
      <c r="G126" s="450" t="s">
        <v>394</v>
      </c>
      <c r="H126" s="434" t="s">
        <v>394</v>
      </c>
      <c r="I126" s="434" t="s">
        <v>394</v>
      </c>
      <c r="J126" s="424"/>
      <c r="K126" s="425"/>
      <c r="L126" s="438"/>
      <c r="M126" s="438"/>
      <c r="N126" s="438"/>
      <c r="O126" s="438"/>
      <c r="P126" s="449">
        <v>1</v>
      </c>
      <c r="Q126" s="462"/>
      <c r="R126" s="424">
        <v>1</v>
      </c>
      <c r="S126" s="439"/>
      <c r="T126" s="424">
        <v>1</v>
      </c>
      <c r="U126" s="439"/>
      <c r="V126" s="438"/>
      <c r="W126" s="438"/>
      <c r="X126" s="438"/>
      <c r="Y126" s="438"/>
      <c r="Z126" s="450" t="s">
        <v>394</v>
      </c>
      <c r="AA126" s="450" t="s">
        <v>394</v>
      </c>
      <c r="AB126" s="434" t="s">
        <v>394</v>
      </c>
      <c r="AC126" s="434" t="s">
        <v>394</v>
      </c>
      <c r="AD126" s="434" t="s">
        <v>394</v>
      </c>
      <c r="AE126" s="434" t="s">
        <v>394</v>
      </c>
      <c r="AF126" s="434" t="s">
        <v>394</v>
      </c>
      <c r="AG126" s="434" t="s">
        <v>394</v>
      </c>
      <c r="AH126" s="434" t="s">
        <v>394</v>
      </c>
      <c r="AI126" s="434" t="s">
        <v>394</v>
      </c>
      <c r="AJ126" s="449" t="s">
        <v>394</v>
      </c>
      <c r="AK126" s="449" t="s">
        <v>394</v>
      </c>
      <c r="AL126" s="424" t="s">
        <v>394</v>
      </c>
      <c r="AM126" s="424" t="s">
        <v>394</v>
      </c>
      <c r="AN126" s="424" t="s">
        <v>394</v>
      </c>
      <c r="AO126" s="424" t="s">
        <v>394</v>
      </c>
      <c r="AP126" s="449" t="s">
        <v>394</v>
      </c>
      <c r="AQ126" s="449" t="s">
        <v>394</v>
      </c>
      <c r="AR126" s="424" t="s">
        <v>394</v>
      </c>
      <c r="AS126" s="424" t="s">
        <v>394</v>
      </c>
    </row>
    <row r="127" spans="1:45">
      <c r="A127" s="64" t="s">
        <v>395</v>
      </c>
      <c r="B127" s="343"/>
      <c r="C127" s="66"/>
      <c r="D127" s="66"/>
      <c r="E127" s="66"/>
      <c r="F127" s="450" t="s">
        <v>394</v>
      </c>
      <c r="G127" s="450" t="s">
        <v>394</v>
      </c>
      <c r="H127" s="434" t="s">
        <v>394</v>
      </c>
      <c r="I127" s="434" t="s">
        <v>394</v>
      </c>
      <c r="J127" s="424"/>
      <c r="K127" s="425"/>
      <c r="L127" s="438"/>
      <c r="M127" s="438"/>
      <c r="N127" s="438"/>
      <c r="O127" s="438"/>
      <c r="P127" s="449">
        <v>1</v>
      </c>
      <c r="Q127" s="462"/>
      <c r="R127" s="424">
        <v>1</v>
      </c>
      <c r="S127" s="439"/>
      <c r="T127" s="424">
        <v>1</v>
      </c>
      <c r="U127" s="439"/>
      <c r="V127" s="438"/>
      <c r="W127" s="438"/>
      <c r="X127" s="438"/>
      <c r="Y127" s="438"/>
      <c r="Z127" s="450" t="s">
        <v>394</v>
      </c>
      <c r="AA127" s="450" t="s">
        <v>394</v>
      </c>
      <c r="AB127" s="434" t="s">
        <v>394</v>
      </c>
      <c r="AC127" s="434" t="s">
        <v>394</v>
      </c>
      <c r="AD127" s="434" t="s">
        <v>394</v>
      </c>
      <c r="AE127" s="434" t="s">
        <v>394</v>
      </c>
      <c r="AF127" s="434" t="s">
        <v>394</v>
      </c>
      <c r="AG127" s="434" t="s">
        <v>394</v>
      </c>
      <c r="AH127" s="434" t="s">
        <v>394</v>
      </c>
      <c r="AI127" s="434" t="s">
        <v>394</v>
      </c>
      <c r="AJ127" s="449" t="s">
        <v>394</v>
      </c>
      <c r="AK127" s="449" t="s">
        <v>394</v>
      </c>
      <c r="AL127" s="424" t="s">
        <v>394</v>
      </c>
      <c r="AM127" s="424" t="s">
        <v>394</v>
      </c>
      <c r="AN127" s="424" t="s">
        <v>394</v>
      </c>
      <c r="AO127" s="424" t="s">
        <v>394</v>
      </c>
      <c r="AP127" s="449" t="s">
        <v>394</v>
      </c>
      <c r="AQ127" s="449" t="s">
        <v>394</v>
      </c>
      <c r="AR127" s="424" t="s">
        <v>394</v>
      </c>
      <c r="AS127" s="424" t="s">
        <v>394</v>
      </c>
    </row>
    <row r="128" spans="1:45" ht="72">
      <c r="A128" s="64" t="s">
        <v>609</v>
      </c>
      <c r="B128" s="343"/>
      <c r="C128" s="66"/>
      <c r="D128" s="66"/>
      <c r="E128" s="66"/>
      <c r="F128" s="450" t="s">
        <v>394</v>
      </c>
      <c r="G128" s="450" t="s">
        <v>394</v>
      </c>
      <c r="H128" s="434" t="s">
        <v>394</v>
      </c>
      <c r="I128" s="434" t="s">
        <v>394</v>
      </c>
      <c r="J128" s="424"/>
      <c r="K128" s="425"/>
      <c r="L128" s="438"/>
      <c r="M128" s="438"/>
      <c r="N128" s="438"/>
      <c r="O128" s="438"/>
      <c r="P128" s="449">
        <v>1</v>
      </c>
      <c r="Q128" s="462"/>
      <c r="R128" s="424"/>
      <c r="S128" s="439"/>
      <c r="T128" s="424">
        <v>1</v>
      </c>
      <c r="U128" s="439"/>
      <c r="V128" s="438"/>
      <c r="W128" s="438"/>
      <c r="X128" s="438"/>
      <c r="Y128" s="438"/>
      <c r="Z128" s="450" t="s">
        <v>394</v>
      </c>
      <c r="AA128" s="450" t="s">
        <v>394</v>
      </c>
      <c r="AB128" s="434" t="s">
        <v>394</v>
      </c>
      <c r="AC128" s="434" t="s">
        <v>394</v>
      </c>
      <c r="AD128" s="434" t="s">
        <v>394</v>
      </c>
      <c r="AE128" s="434" t="s">
        <v>394</v>
      </c>
      <c r="AF128" s="434" t="s">
        <v>394</v>
      </c>
      <c r="AG128" s="434" t="s">
        <v>394</v>
      </c>
      <c r="AH128" s="434" t="s">
        <v>394</v>
      </c>
      <c r="AI128" s="434" t="s">
        <v>394</v>
      </c>
      <c r="AJ128" s="449" t="s">
        <v>394</v>
      </c>
      <c r="AK128" s="449" t="s">
        <v>394</v>
      </c>
      <c r="AL128" s="424" t="s">
        <v>394</v>
      </c>
      <c r="AM128" s="424" t="s">
        <v>394</v>
      </c>
      <c r="AN128" s="424" t="s">
        <v>394</v>
      </c>
      <c r="AO128" s="424" t="s">
        <v>394</v>
      </c>
      <c r="AP128" s="449" t="s">
        <v>394</v>
      </c>
      <c r="AQ128" s="449" t="s">
        <v>394</v>
      </c>
      <c r="AR128" s="424" t="s">
        <v>394</v>
      </c>
      <c r="AS128" s="424" t="s">
        <v>394</v>
      </c>
    </row>
    <row r="129" spans="1:45" ht="48">
      <c r="A129" s="64" t="s">
        <v>594</v>
      </c>
      <c r="B129" s="343"/>
      <c r="C129" s="66"/>
      <c r="D129" s="66"/>
      <c r="E129" s="66"/>
      <c r="F129" s="450" t="s">
        <v>394</v>
      </c>
      <c r="G129" s="450" t="s">
        <v>394</v>
      </c>
      <c r="H129" s="434" t="s">
        <v>394</v>
      </c>
      <c r="I129" s="434" t="s">
        <v>394</v>
      </c>
      <c r="J129" s="424"/>
      <c r="K129" s="425"/>
      <c r="L129" s="438"/>
      <c r="M129" s="438"/>
      <c r="N129" s="438"/>
      <c r="O129" s="438"/>
      <c r="P129" s="449">
        <v>1</v>
      </c>
      <c r="Q129" s="462"/>
      <c r="R129" s="424"/>
      <c r="S129" s="439"/>
      <c r="T129" s="424">
        <v>1</v>
      </c>
      <c r="U129" s="439"/>
      <c r="V129" s="438"/>
      <c r="W129" s="438"/>
      <c r="X129" s="438"/>
      <c r="Y129" s="438"/>
      <c r="Z129" s="450" t="s">
        <v>394</v>
      </c>
      <c r="AA129" s="450" t="s">
        <v>394</v>
      </c>
      <c r="AB129" s="434" t="s">
        <v>394</v>
      </c>
      <c r="AC129" s="434" t="s">
        <v>394</v>
      </c>
      <c r="AD129" s="434" t="s">
        <v>394</v>
      </c>
      <c r="AE129" s="434" t="s">
        <v>394</v>
      </c>
      <c r="AF129" s="434" t="s">
        <v>394</v>
      </c>
      <c r="AG129" s="434" t="s">
        <v>394</v>
      </c>
      <c r="AH129" s="434" t="s">
        <v>394</v>
      </c>
      <c r="AI129" s="434" t="s">
        <v>394</v>
      </c>
      <c r="AJ129" s="449" t="s">
        <v>394</v>
      </c>
      <c r="AK129" s="449" t="s">
        <v>394</v>
      </c>
      <c r="AL129" s="424" t="s">
        <v>394</v>
      </c>
      <c r="AM129" s="424" t="s">
        <v>394</v>
      </c>
      <c r="AN129" s="424" t="s">
        <v>394</v>
      </c>
      <c r="AO129" s="424" t="s">
        <v>394</v>
      </c>
      <c r="AP129" s="449" t="s">
        <v>394</v>
      </c>
      <c r="AQ129" s="449" t="s">
        <v>394</v>
      </c>
      <c r="AR129" s="424" t="s">
        <v>394</v>
      </c>
      <c r="AS129" s="424" t="s">
        <v>394</v>
      </c>
    </row>
    <row r="130" spans="1:45" ht="48">
      <c r="A130" s="64" t="s">
        <v>595</v>
      </c>
      <c r="B130" s="343"/>
      <c r="C130" s="66"/>
      <c r="D130" s="66"/>
      <c r="E130" s="66"/>
      <c r="F130" s="450" t="s">
        <v>394</v>
      </c>
      <c r="G130" s="450" t="s">
        <v>394</v>
      </c>
      <c r="H130" s="434" t="s">
        <v>394</v>
      </c>
      <c r="I130" s="434" t="s">
        <v>394</v>
      </c>
      <c r="J130" s="424"/>
      <c r="K130" s="425"/>
      <c r="L130" s="438"/>
      <c r="M130" s="438"/>
      <c r="N130" s="438"/>
      <c r="O130" s="438"/>
      <c r="P130" s="449">
        <v>1</v>
      </c>
      <c r="Q130" s="462"/>
      <c r="R130" s="424"/>
      <c r="S130" s="439"/>
      <c r="T130" s="424">
        <v>1</v>
      </c>
      <c r="U130" s="439"/>
      <c r="V130" s="438"/>
      <c r="W130" s="438"/>
      <c r="X130" s="438"/>
      <c r="Y130" s="438"/>
      <c r="Z130" s="450" t="s">
        <v>394</v>
      </c>
      <c r="AA130" s="450" t="s">
        <v>394</v>
      </c>
      <c r="AB130" s="434" t="s">
        <v>394</v>
      </c>
      <c r="AC130" s="434" t="s">
        <v>394</v>
      </c>
      <c r="AD130" s="434" t="s">
        <v>394</v>
      </c>
      <c r="AE130" s="434" t="s">
        <v>394</v>
      </c>
      <c r="AF130" s="434" t="s">
        <v>394</v>
      </c>
      <c r="AG130" s="434" t="s">
        <v>394</v>
      </c>
      <c r="AH130" s="434" t="s">
        <v>394</v>
      </c>
      <c r="AI130" s="434" t="s">
        <v>394</v>
      </c>
      <c r="AJ130" s="449" t="s">
        <v>394</v>
      </c>
      <c r="AK130" s="449" t="s">
        <v>394</v>
      </c>
      <c r="AL130" s="424" t="s">
        <v>394</v>
      </c>
      <c r="AM130" s="424" t="s">
        <v>394</v>
      </c>
      <c r="AN130" s="424" t="s">
        <v>394</v>
      </c>
      <c r="AO130" s="424" t="s">
        <v>394</v>
      </c>
      <c r="AP130" s="449" t="s">
        <v>394</v>
      </c>
      <c r="AQ130" s="449" t="s">
        <v>394</v>
      </c>
      <c r="AR130" s="424" t="s">
        <v>394</v>
      </c>
      <c r="AS130" s="424" t="s">
        <v>394</v>
      </c>
    </row>
    <row r="131" spans="1:45" s="346" customFormat="1" hidden="1">
      <c r="A131" s="367" t="s">
        <v>492</v>
      </c>
      <c r="B131" s="341"/>
      <c r="C131" s="318"/>
      <c r="D131" s="318"/>
      <c r="E131" s="318"/>
      <c r="F131" s="450" t="s">
        <v>394</v>
      </c>
      <c r="G131" s="450" t="s">
        <v>394</v>
      </c>
      <c r="H131" s="434" t="s">
        <v>394</v>
      </c>
      <c r="I131" s="434" t="s">
        <v>394</v>
      </c>
      <c r="J131" s="434" t="s">
        <v>394</v>
      </c>
      <c r="K131" s="434" t="s">
        <v>394</v>
      </c>
      <c r="L131" s="434" t="s">
        <v>394</v>
      </c>
      <c r="M131" s="434" t="s">
        <v>394</v>
      </c>
      <c r="N131" s="434" t="s">
        <v>394</v>
      </c>
      <c r="O131" s="434" t="s">
        <v>394</v>
      </c>
      <c r="P131" s="450" t="s">
        <v>394</v>
      </c>
      <c r="Q131" s="450" t="s">
        <v>394</v>
      </c>
      <c r="R131" s="434" t="s">
        <v>394</v>
      </c>
      <c r="S131" s="434" t="s">
        <v>394</v>
      </c>
      <c r="T131" s="441"/>
      <c r="U131" s="441"/>
      <c r="V131" s="436"/>
      <c r="W131" s="436"/>
      <c r="X131" s="436"/>
      <c r="Y131" s="436"/>
      <c r="Z131" s="450"/>
      <c r="AA131" s="461"/>
      <c r="AB131" s="442"/>
      <c r="AC131" s="440">
        <f>(AC132+AC133+AC134+AC135+AC136)/5</f>
        <v>0</v>
      </c>
      <c r="AD131" s="434">
        <f>COUNTIF(AD132:AD132,"5")</f>
        <v>1</v>
      </c>
      <c r="AE131" s="440">
        <f>IF(AD131&lt;1,0,IF(AD131&lt;2,1,IF(AD131&lt;3,2,IF(AD131&lt;4,3,IF(AD131&lt;5,4,IF(AD131=5,5))))))</f>
        <v>1</v>
      </c>
      <c r="AF131" s="436"/>
      <c r="AG131" s="436"/>
      <c r="AH131" s="436"/>
      <c r="AI131" s="436"/>
      <c r="AJ131" s="449" t="s">
        <v>394</v>
      </c>
      <c r="AK131" s="449" t="s">
        <v>394</v>
      </c>
      <c r="AL131" s="424" t="s">
        <v>394</v>
      </c>
      <c r="AM131" s="424" t="s">
        <v>394</v>
      </c>
      <c r="AN131" s="424" t="s">
        <v>394</v>
      </c>
      <c r="AO131" s="424" t="s">
        <v>394</v>
      </c>
      <c r="AP131" s="449" t="s">
        <v>394</v>
      </c>
      <c r="AQ131" s="449" t="s">
        <v>394</v>
      </c>
      <c r="AR131" s="424" t="s">
        <v>394</v>
      </c>
      <c r="AS131" s="424" t="s">
        <v>394</v>
      </c>
    </row>
    <row r="132" spans="1:45" s="346" customFormat="1" ht="72" hidden="1">
      <c r="A132" s="64" t="s">
        <v>596</v>
      </c>
      <c r="B132" s="341"/>
      <c r="C132" s="318"/>
      <c r="D132" s="318"/>
      <c r="E132" s="318"/>
      <c r="F132" s="450" t="s">
        <v>394</v>
      </c>
      <c r="G132" s="450" t="s">
        <v>394</v>
      </c>
      <c r="H132" s="434" t="s">
        <v>394</v>
      </c>
      <c r="I132" s="434" t="s">
        <v>394</v>
      </c>
      <c r="J132" s="434" t="s">
        <v>394</v>
      </c>
      <c r="K132" s="434" t="s">
        <v>394</v>
      </c>
      <c r="L132" s="434" t="s">
        <v>394</v>
      </c>
      <c r="M132" s="434" t="s">
        <v>394</v>
      </c>
      <c r="N132" s="434" t="s">
        <v>394</v>
      </c>
      <c r="O132" s="434" t="s">
        <v>394</v>
      </c>
      <c r="P132" s="450" t="s">
        <v>394</v>
      </c>
      <c r="Q132" s="450" t="s">
        <v>394</v>
      </c>
      <c r="R132" s="434" t="s">
        <v>394</v>
      </c>
      <c r="S132" s="434" t="s">
        <v>394</v>
      </c>
      <c r="T132" s="441"/>
      <c r="U132" s="441"/>
      <c r="V132" s="436"/>
      <c r="W132" s="436"/>
      <c r="X132" s="436"/>
      <c r="Y132" s="436"/>
      <c r="Z132" s="450"/>
      <c r="AA132" s="465"/>
      <c r="AB132" s="424"/>
      <c r="AC132" s="423">
        <f>IF(AB132&lt;20,0,IF(AB132&lt;30,1,IF(AB132&lt;40,2,IF(AB132&lt;50,3,IF(AB132&lt;60,4,IF(AB132=60,5))))))</f>
        <v>0</v>
      </c>
      <c r="AD132" s="442">
        <v>5</v>
      </c>
      <c r="AE132" s="441"/>
      <c r="AF132" s="436"/>
      <c r="AG132" s="436"/>
      <c r="AH132" s="436"/>
      <c r="AI132" s="436"/>
      <c r="AJ132" s="449" t="s">
        <v>394</v>
      </c>
      <c r="AK132" s="449" t="s">
        <v>394</v>
      </c>
      <c r="AL132" s="424" t="s">
        <v>394</v>
      </c>
      <c r="AM132" s="424" t="s">
        <v>394</v>
      </c>
      <c r="AN132" s="424" t="s">
        <v>394</v>
      </c>
      <c r="AO132" s="424" t="s">
        <v>394</v>
      </c>
      <c r="AP132" s="449" t="s">
        <v>394</v>
      </c>
      <c r="AQ132" s="449" t="s">
        <v>394</v>
      </c>
      <c r="AR132" s="424" t="s">
        <v>394</v>
      </c>
      <c r="AS132" s="424" t="s">
        <v>394</v>
      </c>
    </row>
    <row r="133" spans="1:45" s="346" customFormat="1" ht="72" hidden="1">
      <c r="A133" s="64" t="s">
        <v>597</v>
      </c>
      <c r="B133" s="341"/>
      <c r="C133" s="318"/>
      <c r="D133" s="318"/>
      <c r="E133" s="318"/>
      <c r="F133" s="450" t="s">
        <v>394</v>
      </c>
      <c r="G133" s="450" t="s">
        <v>394</v>
      </c>
      <c r="H133" s="434" t="s">
        <v>394</v>
      </c>
      <c r="I133" s="434" t="s">
        <v>394</v>
      </c>
      <c r="J133" s="434" t="s">
        <v>394</v>
      </c>
      <c r="K133" s="434" t="s">
        <v>394</v>
      </c>
      <c r="L133" s="434" t="s">
        <v>394</v>
      </c>
      <c r="M133" s="434" t="s">
        <v>394</v>
      </c>
      <c r="N133" s="434" t="s">
        <v>394</v>
      </c>
      <c r="O133" s="434" t="s">
        <v>394</v>
      </c>
      <c r="P133" s="450" t="s">
        <v>394</v>
      </c>
      <c r="Q133" s="450" t="s">
        <v>394</v>
      </c>
      <c r="R133" s="434" t="s">
        <v>394</v>
      </c>
      <c r="S133" s="434" t="s">
        <v>394</v>
      </c>
      <c r="T133" s="441"/>
      <c r="U133" s="441"/>
      <c r="V133" s="436"/>
      <c r="W133" s="436"/>
      <c r="X133" s="436"/>
      <c r="Y133" s="436"/>
      <c r="Z133" s="450"/>
      <c r="AA133" s="450"/>
      <c r="AB133" s="424"/>
      <c r="AC133" s="423">
        <f>IF(AB133&lt;20,0,IF(AB133&lt;30,1,IF(AB133&lt;40,2,IF(AB133&lt;50,3,IF(AB133&lt;60,4,IF(AB133=60,5))))))</f>
        <v>0</v>
      </c>
      <c r="AD133" s="441"/>
      <c r="AE133" s="441"/>
      <c r="AF133" s="436"/>
      <c r="AG133" s="436"/>
      <c r="AH133" s="436"/>
      <c r="AI133" s="436"/>
      <c r="AJ133" s="449" t="s">
        <v>394</v>
      </c>
      <c r="AK133" s="449" t="s">
        <v>394</v>
      </c>
      <c r="AL133" s="424" t="s">
        <v>394</v>
      </c>
      <c r="AM133" s="424" t="s">
        <v>394</v>
      </c>
      <c r="AN133" s="424" t="s">
        <v>394</v>
      </c>
      <c r="AO133" s="424" t="s">
        <v>394</v>
      </c>
      <c r="AP133" s="449" t="s">
        <v>394</v>
      </c>
      <c r="AQ133" s="449" t="s">
        <v>394</v>
      </c>
      <c r="AR133" s="424" t="s">
        <v>394</v>
      </c>
      <c r="AS133" s="424" t="s">
        <v>394</v>
      </c>
    </row>
    <row r="134" spans="1:45" s="346" customFormat="1" ht="75.75" hidden="1" customHeight="1">
      <c r="A134" s="64" t="s">
        <v>598</v>
      </c>
      <c r="B134" s="341"/>
      <c r="C134" s="318"/>
      <c r="D134" s="318"/>
      <c r="E134" s="318"/>
      <c r="F134" s="450" t="s">
        <v>394</v>
      </c>
      <c r="G134" s="450" t="s">
        <v>394</v>
      </c>
      <c r="H134" s="434" t="s">
        <v>394</v>
      </c>
      <c r="I134" s="434" t="s">
        <v>394</v>
      </c>
      <c r="J134" s="434" t="s">
        <v>394</v>
      </c>
      <c r="K134" s="434" t="s">
        <v>394</v>
      </c>
      <c r="L134" s="434" t="s">
        <v>394</v>
      </c>
      <c r="M134" s="434" t="s">
        <v>394</v>
      </c>
      <c r="N134" s="434" t="s">
        <v>394</v>
      </c>
      <c r="O134" s="434" t="s">
        <v>394</v>
      </c>
      <c r="P134" s="450" t="s">
        <v>394</v>
      </c>
      <c r="Q134" s="450" t="s">
        <v>394</v>
      </c>
      <c r="R134" s="434" t="s">
        <v>394</v>
      </c>
      <c r="S134" s="434" t="s">
        <v>394</v>
      </c>
      <c r="T134" s="441"/>
      <c r="U134" s="441"/>
      <c r="V134" s="436"/>
      <c r="W134" s="436"/>
      <c r="X134" s="436"/>
      <c r="Y134" s="436"/>
      <c r="Z134" s="450"/>
      <c r="AA134" s="450"/>
      <c r="AB134" s="424"/>
      <c r="AC134" s="423">
        <f>IF(AB134&lt;20,0,IF(AB134&lt;30,1,IF(AB134&lt;40,2,IF(AB134&lt;50,3,IF(AB134&lt;60,4,IF(AB134=60,5))))))</f>
        <v>0</v>
      </c>
      <c r="AD134" s="441"/>
      <c r="AE134" s="441"/>
      <c r="AF134" s="436"/>
      <c r="AG134" s="436"/>
      <c r="AH134" s="436"/>
      <c r="AI134" s="436"/>
      <c r="AJ134" s="449" t="s">
        <v>394</v>
      </c>
      <c r="AK134" s="449" t="s">
        <v>394</v>
      </c>
      <c r="AL134" s="424" t="s">
        <v>394</v>
      </c>
      <c r="AM134" s="424" t="s">
        <v>394</v>
      </c>
      <c r="AN134" s="424" t="s">
        <v>394</v>
      </c>
      <c r="AO134" s="424" t="s">
        <v>394</v>
      </c>
      <c r="AP134" s="449" t="s">
        <v>394</v>
      </c>
      <c r="AQ134" s="449" t="s">
        <v>394</v>
      </c>
      <c r="AR134" s="424" t="s">
        <v>394</v>
      </c>
      <c r="AS134" s="424" t="s">
        <v>394</v>
      </c>
    </row>
    <row r="135" spans="1:45" ht="48" hidden="1">
      <c r="A135" s="64" t="s">
        <v>599</v>
      </c>
      <c r="B135" s="348"/>
      <c r="C135" s="349"/>
      <c r="D135" s="349"/>
      <c r="E135" s="349"/>
      <c r="F135" s="450" t="s">
        <v>394</v>
      </c>
      <c r="G135" s="450" t="s">
        <v>394</v>
      </c>
      <c r="H135" s="434" t="s">
        <v>394</v>
      </c>
      <c r="I135" s="434" t="s">
        <v>394</v>
      </c>
      <c r="J135" s="434" t="s">
        <v>394</v>
      </c>
      <c r="K135" s="434" t="s">
        <v>394</v>
      </c>
      <c r="L135" s="434" t="s">
        <v>394</v>
      </c>
      <c r="M135" s="434" t="s">
        <v>394</v>
      </c>
      <c r="N135" s="434" t="s">
        <v>394</v>
      </c>
      <c r="O135" s="434" t="s">
        <v>394</v>
      </c>
      <c r="P135" s="450" t="s">
        <v>394</v>
      </c>
      <c r="Q135" s="450" t="s">
        <v>394</v>
      </c>
      <c r="R135" s="434" t="s">
        <v>394</v>
      </c>
      <c r="S135" s="434" t="s">
        <v>394</v>
      </c>
      <c r="T135" s="439"/>
      <c r="U135" s="439"/>
      <c r="V135" s="438"/>
      <c r="W135" s="438"/>
      <c r="X135" s="438"/>
      <c r="Y135" s="438"/>
      <c r="Z135" s="450"/>
      <c r="AA135" s="450"/>
      <c r="AB135" s="424"/>
      <c r="AC135" s="423">
        <f>IF(AB135&lt;30,0,IF(AB135&lt;40,1,IF(AB135&lt;50,2,IF(AB135&lt;60,3,IF(AB135&lt;70,4,IF(AB135=70,5))))))</f>
        <v>0</v>
      </c>
      <c r="AD135" s="439"/>
      <c r="AE135" s="439"/>
      <c r="AF135" s="438"/>
      <c r="AG135" s="438"/>
      <c r="AH135" s="438"/>
      <c r="AI135" s="438"/>
      <c r="AJ135" s="449" t="s">
        <v>394</v>
      </c>
      <c r="AK135" s="449" t="s">
        <v>394</v>
      </c>
      <c r="AL135" s="424" t="s">
        <v>394</v>
      </c>
      <c r="AM135" s="424" t="s">
        <v>394</v>
      </c>
      <c r="AN135" s="424" t="s">
        <v>394</v>
      </c>
      <c r="AO135" s="424" t="s">
        <v>394</v>
      </c>
      <c r="AP135" s="449" t="s">
        <v>394</v>
      </c>
      <c r="AQ135" s="449" t="s">
        <v>394</v>
      </c>
      <c r="AR135" s="424" t="s">
        <v>394</v>
      </c>
      <c r="AS135" s="424" t="s">
        <v>394</v>
      </c>
    </row>
    <row r="136" spans="1:45" hidden="1">
      <c r="A136" s="64" t="s">
        <v>600</v>
      </c>
      <c r="B136" s="343"/>
      <c r="C136" s="66"/>
      <c r="D136" s="66"/>
      <c r="E136" s="66"/>
      <c r="F136" s="450" t="s">
        <v>394</v>
      </c>
      <c r="G136" s="450" t="s">
        <v>394</v>
      </c>
      <c r="H136" s="434" t="s">
        <v>394</v>
      </c>
      <c r="I136" s="434" t="s">
        <v>394</v>
      </c>
      <c r="J136" s="434" t="s">
        <v>394</v>
      </c>
      <c r="K136" s="434" t="s">
        <v>394</v>
      </c>
      <c r="L136" s="434" t="s">
        <v>394</v>
      </c>
      <c r="M136" s="434" t="s">
        <v>394</v>
      </c>
      <c r="N136" s="434" t="s">
        <v>394</v>
      </c>
      <c r="O136" s="434" t="s">
        <v>394</v>
      </c>
      <c r="P136" s="450" t="s">
        <v>394</v>
      </c>
      <c r="Q136" s="450" t="s">
        <v>394</v>
      </c>
      <c r="R136" s="434" t="s">
        <v>394</v>
      </c>
      <c r="S136" s="434" t="s">
        <v>394</v>
      </c>
      <c r="T136" s="439"/>
      <c r="U136" s="439"/>
      <c r="V136" s="438"/>
      <c r="W136" s="438"/>
      <c r="X136" s="438"/>
      <c r="Y136" s="438"/>
      <c r="Z136" s="450"/>
      <c r="AA136" s="450"/>
      <c r="AB136" s="424"/>
      <c r="AC136" s="423">
        <f>IF(AB136&lt;4,0,IF(AB136&lt;5,1,IF(AB136&lt;10,2,IF(AB136&lt;20,3,IF(AB136&lt;30,4,IF(AB136=30,5))))))</f>
        <v>0</v>
      </c>
      <c r="AD136" s="439"/>
      <c r="AE136" s="439"/>
      <c r="AF136" s="438"/>
      <c r="AG136" s="438"/>
      <c r="AH136" s="438"/>
      <c r="AI136" s="438"/>
      <c r="AJ136" s="449" t="s">
        <v>394</v>
      </c>
      <c r="AK136" s="449" t="s">
        <v>394</v>
      </c>
      <c r="AL136" s="424" t="s">
        <v>394</v>
      </c>
      <c r="AM136" s="424" t="s">
        <v>394</v>
      </c>
      <c r="AN136" s="424" t="s">
        <v>394</v>
      </c>
      <c r="AO136" s="424" t="s">
        <v>394</v>
      </c>
      <c r="AP136" s="449" t="s">
        <v>394</v>
      </c>
      <c r="AQ136" s="449" t="s">
        <v>394</v>
      </c>
      <c r="AR136" s="424" t="s">
        <v>394</v>
      </c>
      <c r="AS136" s="424" t="s">
        <v>394</v>
      </c>
    </row>
    <row r="137" spans="1:45" ht="48" hidden="1">
      <c r="A137" s="367" t="s">
        <v>494</v>
      </c>
      <c r="B137" s="343"/>
      <c r="C137" s="66"/>
      <c r="D137" s="66"/>
      <c r="E137" s="66"/>
      <c r="F137" s="450" t="s">
        <v>394</v>
      </c>
      <c r="G137" s="450" t="s">
        <v>394</v>
      </c>
      <c r="H137" s="434" t="s">
        <v>394</v>
      </c>
      <c r="I137" s="434" t="s">
        <v>394</v>
      </c>
      <c r="J137" s="434" t="s">
        <v>394</v>
      </c>
      <c r="K137" s="434" t="s">
        <v>394</v>
      </c>
      <c r="L137" s="434" t="s">
        <v>394</v>
      </c>
      <c r="M137" s="434" t="s">
        <v>394</v>
      </c>
      <c r="N137" s="434" t="s">
        <v>394</v>
      </c>
      <c r="O137" s="434" t="s">
        <v>394</v>
      </c>
      <c r="P137" s="450" t="s">
        <v>394</v>
      </c>
      <c r="Q137" s="450" t="s">
        <v>394</v>
      </c>
      <c r="R137" s="434" t="s">
        <v>394</v>
      </c>
      <c r="S137" s="434" t="s">
        <v>394</v>
      </c>
      <c r="T137" s="439"/>
      <c r="U137" s="439"/>
      <c r="V137" s="438"/>
      <c r="W137" s="438"/>
      <c r="X137" s="438"/>
      <c r="Y137" s="438"/>
      <c r="Z137" s="450"/>
      <c r="AA137" s="450"/>
      <c r="AB137" s="424"/>
      <c r="AC137" s="423">
        <f>+(AC138+AC139+AC140+AC141)/4</f>
        <v>0</v>
      </c>
      <c r="AD137" s="439"/>
      <c r="AE137" s="439"/>
      <c r="AF137" s="438"/>
      <c r="AG137" s="438"/>
      <c r="AH137" s="438"/>
      <c r="AI137" s="438"/>
      <c r="AJ137" s="449" t="s">
        <v>394</v>
      </c>
      <c r="AK137" s="449" t="s">
        <v>394</v>
      </c>
      <c r="AL137" s="424" t="s">
        <v>394</v>
      </c>
      <c r="AM137" s="424" t="s">
        <v>394</v>
      </c>
      <c r="AN137" s="424" t="s">
        <v>394</v>
      </c>
      <c r="AO137" s="424" t="s">
        <v>394</v>
      </c>
      <c r="AP137" s="449" t="s">
        <v>394</v>
      </c>
      <c r="AQ137" s="449" t="s">
        <v>394</v>
      </c>
      <c r="AR137" s="424" t="s">
        <v>394</v>
      </c>
      <c r="AS137" s="424" t="s">
        <v>394</v>
      </c>
    </row>
    <row r="138" spans="1:45" ht="51" hidden="1" customHeight="1">
      <c r="A138" s="64" t="s">
        <v>601</v>
      </c>
      <c r="B138" s="343"/>
      <c r="C138" s="66"/>
      <c r="D138" s="66"/>
      <c r="E138" s="66"/>
      <c r="F138" s="450" t="s">
        <v>394</v>
      </c>
      <c r="G138" s="450" t="s">
        <v>394</v>
      </c>
      <c r="H138" s="434" t="s">
        <v>394</v>
      </c>
      <c r="I138" s="434" t="s">
        <v>394</v>
      </c>
      <c r="J138" s="434" t="s">
        <v>394</v>
      </c>
      <c r="K138" s="434" t="s">
        <v>394</v>
      </c>
      <c r="L138" s="434" t="s">
        <v>394</v>
      </c>
      <c r="M138" s="434" t="s">
        <v>394</v>
      </c>
      <c r="N138" s="434" t="s">
        <v>394</v>
      </c>
      <c r="O138" s="434" t="s">
        <v>394</v>
      </c>
      <c r="P138" s="450" t="s">
        <v>394</v>
      </c>
      <c r="Q138" s="450" t="s">
        <v>394</v>
      </c>
      <c r="R138" s="434" t="s">
        <v>394</v>
      </c>
      <c r="S138" s="434" t="s">
        <v>394</v>
      </c>
      <c r="T138" s="439"/>
      <c r="U138" s="439"/>
      <c r="V138" s="438"/>
      <c r="W138" s="438"/>
      <c r="X138" s="438"/>
      <c r="Y138" s="438"/>
      <c r="Z138" s="450"/>
      <c r="AA138" s="450"/>
      <c r="AB138" s="424"/>
      <c r="AC138" s="423">
        <f>IF(AB138&lt;50,0,IF(AB138&lt;60,1,IF(AB138&lt;70,2,IF(AB138&lt;80,3,IF(AB138&lt;90,4,IF(AB138=90,5))))))</f>
        <v>0</v>
      </c>
      <c r="AD138" s="439"/>
      <c r="AE138" s="439"/>
      <c r="AF138" s="438"/>
      <c r="AG138" s="438"/>
      <c r="AH138" s="438"/>
      <c r="AI138" s="438"/>
      <c r="AJ138" s="449" t="s">
        <v>394</v>
      </c>
      <c r="AK138" s="449" t="s">
        <v>394</v>
      </c>
      <c r="AL138" s="424" t="s">
        <v>394</v>
      </c>
      <c r="AM138" s="424" t="s">
        <v>394</v>
      </c>
      <c r="AN138" s="424" t="s">
        <v>394</v>
      </c>
      <c r="AO138" s="424" t="s">
        <v>394</v>
      </c>
      <c r="AP138" s="449" t="s">
        <v>394</v>
      </c>
      <c r="AQ138" s="449" t="s">
        <v>394</v>
      </c>
      <c r="AR138" s="424" t="s">
        <v>394</v>
      </c>
      <c r="AS138" s="424" t="s">
        <v>394</v>
      </c>
    </row>
    <row r="139" spans="1:45" ht="48" hidden="1">
      <c r="A139" s="64" t="s">
        <v>602</v>
      </c>
      <c r="B139" s="343"/>
      <c r="C139" s="66"/>
      <c r="D139" s="66"/>
      <c r="E139" s="66"/>
      <c r="F139" s="450" t="s">
        <v>394</v>
      </c>
      <c r="G139" s="450" t="s">
        <v>394</v>
      </c>
      <c r="H139" s="434" t="s">
        <v>394</v>
      </c>
      <c r="I139" s="434" t="s">
        <v>394</v>
      </c>
      <c r="J139" s="434" t="s">
        <v>394</v>
      </c>
      <c r="K139" s="434" t="s">
        <v>394</v>
      </c>
      <c r="L139" s="434" t="s">
        <v>394</v>
      </c>
      <c r="M139" s="434" t="s">
        <v>394</v>
      </c>
      <c r="N139" s="434" t="s">
        <v>394</v>
      </c>
      <c r="O139" s="434" t="s">
        <v>394</v>
      </c>
      <c r="P139" s="450" t="s">
        <v>394</v>
      </c>
      <c r="Q139" s="450" t="s">
        <v>394</v>
      </c>
      <c r="R139" s="434" t="s">
        <v>394</v>
      </c>
      <c r="S139" s="434" t="s">
        <v>394</v>
      </c>
      <c r="T139" s="439"/>
      <c r="U139" s="439"/>
      <c r="V139" s="438"/>
      <c r="W139" s="438"/>
      <c r="X139" s="438"/>
      <c r="Y139" s="438"/>
      <c r="Z139" s="450"/>
      <c r="AA139" s="450"/>
      <c r="AB139" s="424"/>
      <c r="AC139" s="423">
        <f>IF(AB139&lt;50,0,IF(AB139&lt;60,1,IF(AB139&lt;70,2,IF(AB139&lt;80,3,IF(AB139&lt;90,4,IF(AB139=90,5))))))</f>
        <v>0</v>
      </c>
      <c r="AD139" s="439"/>
      <c r="AE139" s="439"/>
      <c r="AF139" s="438"/>
      <c r="AG139" s="438"/>
      <c r="AH139" s="438"/>
      <c r="AI139" s="438"/>
      <c r="AJ139" s="449" t="s">
        <v>394</v>
      </c>
      <c r="AK139" s="449" t="s">
        <v>394</v>
      </c>
      <c r="AL139" s="424" t="s">
        <v>394</v>
      </c>
      <c r="AM139" s="424" t="s">
        <v>394</v>
      </c>
      <c r="AN139" s="424" t="s">
        <v>394</v>
      </c>
      <c r="AO139" s="424" t="s">
        <v>394</v>
      </c>
      <c r="AP139" s="449" t="s">
        <v>394</v>
      </c>
      <c r="AQ139" s="449" t="s">
        <v>394</v>
      </c>
      <c r="AR139" s="424" t="s">
        <v>394</v>
      </c>
      <c r="AS139" s="424" t="s">
        <v>394</v>
      </c>
    </row>
    <row r="140" spans="1:45" ht="48" hidden="1">
      <c r="A140" s="64" t="s">
        <v>603</v>
      </c>
      <c r="B140" s="343"/>
      <c r="C140" s="66"/>
      <c r="D140" s="66"/>
      <c r="E140" s="66"/>
      <c r="F140" s="450" t="s">
        <v>394</v>
      </c>
      <c r="G140" s="450" t="s">
        <v>394</v>
      </c>
      <c r="H140" s="434" t="s">
        <v>394</v>
      </c>
      <c r="I140" s="434" t="s">
        <v>394</v>
      </c>
      <c r="J140" s="434" t="s">
        <v>394</v>
      </c>
      <c r="K140" s="434" t="s">
        <v>394</v>
      </c>
      <c r="L140" s="434" t="s">
        <v>394</v>
      </c>
      <c r="M140" s="434" t="s">
        <v>394</v>
      </c>
      <c r="N140" s="434" t="s">
        <v>394</v>
      </c>
      <c r="O140" s="434" t="s">
        <v>394</v>
      </c>
      <c r="P140" s="450" t="s">
        <v>394</v>
      </c>
      <c r="Q140" s="450" t="s">
        <v>394</v>
      </c>
      <c r="R140" s="434" t="s">
        <v>394</v>
      </c>
      <c r="S140" s="434" t="s">
        <v>394</v>
      </c>
      <c r="T140" s="439"/>
      <c r="U140" s="439"/>
      <c r="V140" s="438"/>
      <c r="W140" s="438"/>
      <c r="X140" s="438"/>
      <c r="Y140" s="438"/>
      <c r="Z140" s="450"/>
      <c r="AA140" s="450"/>
      <c r="AB140" s="424"/>
      <c r="AC140" s="423">
        <f>IF(AB140&lt;1,0,IF(AB140&lt;5,1,IF(AB140&lt;10,2,IF(AB140&lt;15,3,IF(AB140&lt;20,4,IF(AB140=20,5))))))</f>
        <v>0</v>
      </c>
      <c r="AD140" s="439"/>
      <c r="AE140" s="439"/>
      <c r="AF140" s="438"/>
      <c r="AG140" s="438"/>
      <c r="AH140" s="438"/>
      <c r="AI140" s="438"/>
      <c r="AJ140" s="449" t="s">
        <v>394</v>
      </c>
      <c r="AK140" s="449" t="s">
        <v>394</v>
      </c>
      <c r="AL140" s="424" t="s">
        <v>394</v>
      </c>
      <c r="AM140" s="424" t="s">
        <v>394</v>
      </c>
      <c r="AN140" s="424" t="s">
        <v>394</v>
      </c>
      <c r="AO140" s="424" t="s">
        <v>394</v>
      </c>
      <c r="AP140" s="449" t="s">
        <v>394</v>
      </c>
      <c r="AQ140" s="449" t="s">
        <v>394</v>
      </c>
      <c r="AR140" s="424" t="s">
        <v>394</v>
      </c>
      <c r="AS140" s="424" t="s">
        <v>394</v>
      </c>
    </row>
    <row r="141" spans="1:45" s="346" customFormat="1" hidden="1">
      <c r="A141" s="367" t="s">
        <v>604</v>
      </c>
      <c r="B141" s="341"/>
      <c r="C141" s="318"/>
      <c r="D141" s="318"/>
      <c r="E141" s="318"/>
      <c r="F141" s="450" t="s">
        <v>394</v>
      </c>
      <c r="G141" s="450" t="s">
        <v>394</v>
      </c>
      <c r="H141" s="434" t="s">
        <v>394</v>
      </c>
      <c r="I141" s="434" t="s">
        <v>394</v>
      </c>
      <c r="J141" s="434" t="s">
        <v>394</v>
      </c>
      <c r="K141" s="434" t="s">
        <v>394</v>
      </c>
      <c r="L141" s="434" t="s">
        <v>394</v>
      </c>
      <c r="M141" s="434" t="s">
        <v>394</v>
      </c>
      <c r="N141" s="434" t="s">
        <v>394</v>
      </c>
      <c r="O141" s="434" t="s">
        <v>394</v>
      </c>
      <c r="P141" s="450" t="s">
        <v>394</v>
      </c>
      <c r="Q141" s="450" t="s">
        <v>394</v>
      </c>
      <c r="R141" s="434" t="s">
        <v>394</v>
      </c>
      <c r="S141" s="434" t="s">
        <v>394</v>
      </c>
      <c r="T141" s="434" t="s">
        <v>394</v>
      </c>
      <c r="U141" s="434" t="s">
        <v>394</v>
      </c>
      <c r="V141" s="434" t="s">
        <v>394</v>
      </c>
      <c r="W141" s="434" t="s">
        <v>394</v>
      </c>
      <c r="X141" s="434" t="s">
        <v>394</v>
      </c>
      <c r="Y141" s="434" t="s">
        <v>394</v>
      </c>
      <c r="Z141" s="450" t="s">
        <v>394</v>
      </c>
      <c r="AA141" s="450" t="s">
        <v>394</v>
      </c>
      <c r="AB141" s="424"/>
      <c r="AC141" s="423">
        <f>IF(AB141&lt;19,0,IF(AB141&lt;20,1,IF(AB141&lt;30,2,IF(AB141&lt;40,3,IF(AB141&lt;50,4,IF(AB141=50,5))))))</f>
        <v>0</v>
      </c>
      <c r="AD141" s="441"/>
      <c r="AE141" s="441"/>
      <c r="AF141" s="436"/>
      <c r="AG141" s="436"/>
      <c r="AH141" s="436"/>
      <c r="AI141" s="436"/>
      <c r="AJ141" s="449" t="s">
        <v>394</v>
      </c>
      <c r="AK141" s="449" t="s">
        <v>394</v>
      </c>
      <c r="AL141" s="424" t="s">
        <v>394</v>
      </c>
      <c r="AM141" s="424" t="s">
        <v>394</v>
      </c>
      <c r="AN141" s="424" t="s">
        <v>394</v>
      </c>
      <c r="AO141" s="424" t="s">
        <v>394</v>
      </c>
      <c r="AP141" s="449" t="s">
        <v>394</v>
      </c>
      <c r="AQ141" s="449" t="s">
        <v>394</v>
      </c>
      <c r="AR141" s="424" t="s">
        <v>394</v>
      </c>
      <c r="AS141" s="424" t="s">
        <v>394</v>
      </c>
    </row>
    <row r="142" spans="1:45" hidden="1">
      <c r="A142" s="367" t="s">
        <v>492</v>
      </c>
      <c r="B142" s="343"/>
      <c r="C142" s="66"/>
      <c r="D142" s="66"/>
      <c r="E142" s="66"/>
      <c r="F142" s="450" t="s">
        <v>394</v>
      </c>
      <c r="G142" s="450" t="s">
        <v>394</v>
      </c>
      <c r="H142" s="434" t="s">
        <v>394</v>
      </c>
      <c r="I142" s="434" t="s">
        <v>394</v>
      </c>
      <c r="J142" s="434" t="s">
        <v>394</v>
      </c>
      <c r="K142" s="434" t="s">
        <v>394</v>
      </c>
      <c r="L142" s="434" t="s">
        <v>394</v>
      </c>
      <c r="M142" s="434" t="s">
        <v>394</v>
      </c>
      <c r="N142" s="434" t="s">
        <v>394</v>
      </c>
      <c r="O142" s="434" t="s">
        <v>394</v>
      </c>
      <c r="P142" s="450" t="s">
        <v>394</v>
      </c>
      <c r="Q142" s="450" t="s">
        <v>394</v>
      </c>
      <c r="R142" s="434" t="s">
        <v>394</v>
      </c>
      <c r="S142" s="434" t="s">
        <v>394</v>
      </c>
      <c r="T142" s="434" t="s">
        <v>394</v>
      </c>
      <c r="U142" s="434" t="s">
        <v>394</v>
      </c>
      <c r="V142" s="434" t="s">
        <v>394</v>
      </c>
      <c r="W142" s="434" t="s">
        <v>394</v>
      </c>
      <c r="X142" s="434" t="s">
        <v>394</v>
      </c>
      <c r="Y142" s="434" t="s">
        <v>394</v>
      </c>
      <c r="Z142" s="450" t="s">
        <v>394</v>
      </c>
      <c r="AA142" s="450" t="s">
        <v>394</v>
      </c>
      <c r="AB142" s="434" t="s">
        <v>394</v>
      </c>
      <c r="AC142" s="434" t="s">
        <v>394</v>
      </c>
      <c r="AD142" s="439"/>
      <c r="AE142" s="439"/>
      <c r="AF142" s="438"/>
      <c r="AG142" s="438"/>
      <c r="AH142" s="438"/>
      <c r="AI142" s="438"/>
      <c r="AJ142" s="449" t="s">
        <v>394</v>
      </c>
      <c r="AK142" s="449" t="s">
        <v>394</v>
      </c>
      <c r="AL142" s="424" t="s">
        <v>394</v>
      </c>
      <c r="AM142" s="424" t="s">
        <v>394</v>
      </c>
      <c r="AN142" s="424" t="s">
        <v>394</v>
      </c>
      <c r="AO142" s="424" t="s">
        <v>394</v>
      </c>
      <c r="AP142" s="449" t="s">
        <v>394</v>
      </c>
      <c r="AQ142" s="449" t="s">
        <v>394</v>
      </c>
      <c r="AR142" s="424" t="s">
        <v>394</v>
      </c>
      <c r="AS142" s="424" t="s">
        <v>394</v>
      </c>
    </row>
    <row r="143" spans="1:45" ht="48">
      <c r="A143" s="373" t="s">
        <v>629</v>
      </c>
      <c r="B143" s="343"/>
      <c r="C143" s="66"/>
      <c r="D143" s="66"/>
      <c r="E143" s="66"/>
      <c r="F143" s="450" t="s">
        <v>394</v>
      </c>
      <c r="G143" s="450" t="s">
        <v>394</v>
      </c>
      <c r="H143" s="434" t="s">
        <v>394</v>
      </c>
      <c r="I143" s="434" t="s">
        <v>394</v>
      </c>
      <c r="J143" s="434" t="s">
        <v>394</v>
      </c>
      <c r="K143" s="434" t="s">
        <v>394</v>
      </c>
      <c r="L143" s="434" t="s">
        <v>394</v>
      </c>
      <c r="M143" s="434" t="s">
        <v>394</v>
      </c>
      <c r="N143" s="434" t="s">
        <v>394</v>
      </c>
      <c r="O143" s="434" t="s">
        <v>394</v>
      </c>
      <c r="P143" s="450" t="s">
        <v>394</v>
      </c>
      <c r="Q143" s="450" t="s">
        <v>394</v>
      </c>
      <c r="R143" s="434" t="s">
        <v>394</v>
      </c>
      <c r="S143" s="434" t="s">
        <v>394</v>
      </c>
      <c r="T143" s="434" t="s">
        <v>394</v>
      </c>
      <c r="U143" s="434" t="s">
        <v>394</v>
      </c>
      <c r="V143" s="434" t="s">
        <v>394</v>
      </c>
      <c r="W143" s="434" t="s">
        <v>394</v>
      </c>
      <c r="X143" s="434" t="s">
        <v>394</v>
      </c>
      <c r="Y143" s="434" t="s">
        <v>394</v>
      </c>
      <c r="Z143" s="450" t="s">
        <v>394</v>
      </c>
      <c r="AA143" s="450" t="s">
        <v>394</v>
      </c>
      <c r="AB143" s="434" t="s">
        <v>394</v>
      </c>
      <c r="AC143" s="434" t="s">
        <v>394</v>
      </c>
      <c r="AD143" s="439"/>
      <c r="AE143" s="439"/>
      <c r="AF143" s="438"/>
      <c r="AG143" s="438"/>
      <c r="AH143" s="438"/>
      <c r="AI143" s="438"/>
      <c r="AJ143" s="450">
        <f>SUM(AJ144:AJ148)</f>
        <v>5</v>
      </c>
      <c r="AK143" s="461">
        <f t="shared" ref="AK143" si="228">IF(AJ143&lt;1,0,IF(AJ143&lt;2,1,IF(AJ143&lt;3,2,IF(AJ143&lt;4,3,IF(AJ143&lt;5,4,IF(AJ143=5,5))))))</f>
        <v>5</v>
      </c>
      <c r="AL143" s="434">
        <f t="shared" ref="AL143" si="229">SUM(AL144:AL148)</f>
        <v>1</v>
      </c>
      <c r="AM143" s="440">
        <f t="shared" ref="AM143" si="230">IF(AL143&lt;1,0,IF(AL143&lt;2,1,IF(AL143&lt;3,2,IF(AL143&lt;4,3,IF(AL143&lt;5,4,IF(AL143=5,5))))))</f>
        <v>1</v>
      </c>
      <c r="AN143" s="424">
        <v>1</v>
      </c>
      <c r="AO143" s="439"/>
      <c r="AP143" s="449" t="s">
        <v>394</v>
      </c>
      <c r="AQ143" s="449" t="s">
        <v>394</v>
      </c>
      <c r="AR143" s="424" t="s">
        <v>394</v>
      </c>
      <c r="AS143" s="424" t="s">
        <v>394</v>
      </c>
    </row>
    <row r="144" spans="1:45">
      <c r="A144" s="373" t="s">
        <v>628</v>
      </c>
      <c r="B144" s="343"/>
      <c r="C144" s="66"/>
      <c r="D144" s="66"/>
      <c r="E144" s="66"/>
      <c r="F144" s="450" t="s">
        <v>394</v>
      </c>
      <c r="G144" s="450" t="s">
        <v>394</v>
      </c>
      <c r="H144" s="434" t="s">
        <v>394</v>
      </c>
      <c r="I144" s="434" t="s">
        <v>394</v>
      </c>
      <c r="J144" s="434" t="s">
        <v>394</v>
      </c>
      <c r="K144" s="434" t="s">
        <v>394</v>
      </c>
      <c r="L144" s="434" t="s">
        <v>394</v>
      </c>
      <c r="M144" s="434" t="s">
        <v>394</v>
      </c>
      <c r="N144" s="434" t="s">
        <v>394</v>
      </c>
      <c r="O144" s="434" t="s">
        <v>394</v>
      </c>
      <c r="P144" s="450" t="s">
        <v>394</v>
      </c>
      <c r="Q144" s="450" t="s">
        <v>394</v>
      </c>
      <c r="R144" s="434" t="s">
        <v>394</v>
      </c>
      <c r="S144" s="434" t="s">
        <v>394</v>
      </c>
      <c r="T144" s="434" t="s">
        <v>394</v>
      </c>
      <c r="U144" s="434" t="s">
        <v>394</v>
      </c>
      <c r="V144" s="434" t="s">
        <v>394</v>
      </c>
      <c r="W144" s="434" t="s">
        <v>394</v>
      </c>
      <c r="X144" s="434" t="s">
        <v>394</v>
      </c>
      <c r="Y144" s="434" t="s">
        <v>394</v>
      </c>
      <c r="Z144" s="450" t="s">
        <v>394</v>
      </c>
      <c r="AA144" s="450" t="s">
        <v>394</v>
      </c>
      <c r="AB144" s="434" t="s">
        <v>394</v>
      </c>
      <c r="AC144" s="434" t="s">
        <v>394</v>
      </c>
      <c r="AD144" s="439"/>
      <c r="AE144" s="439"/>
      <c r="AF144" s="438"/>
      <c r="AG144" s="438"/>
      <c r="AH144" s="438"/>
      <c r="AI144" s="438"/>
      <c r="AJ144" s="449">
        <v>1</v>
      </c>
      <c r="AK144" s="462"/>
      <c r="AL144" s="424">
        <v>1</v>
      </c>
      <c r="AM144" s="439"/>
      <c r="AN144" s="424">
        <v>1</v>
      </c>
      <c r="AO144" s="439"/>
      <c r="AP144" s="449" t="s">
        <v>394</v>
      </c>
      <c r="AQ144" s="449" t="s">
        <v>394</v>
      </c>
      <c r="AR144" s="424" t="s">
        <v>394</v>
      </c>
      <c r="AS144" s="424" t="s">
        <v>394</v>
      </c>
    </row>
    <row r="145" spans="1:45">
      <c r="A145" s="373" t="s">
        <v>630</v>
      </c>
      <c r="B145" s="343"/>
      <c r="C145" s="66"/>
      <c r="D145" s="66"/>
      <c r="E145" s="66"/>
      <c r="F145" s="450" t="s">
        <v>394</v>
      </c>
      <c r="G145" s="450" t="s">
        <v>394</v>
      </c>
      <c r="H145" s="434" t="s">
        <v>394</v>
      </c>
      <c r="I145" s="434" t="s">
        <v>394</v>
      </c>
      <c r="J145" s="434" t="s">
        <v>394</v>
      </c>
      <c r="K145" s="434" t="s">
        <v>394</v>
      </c>
      <c r="L145" s="434" t="s">
        <v>394</v>
      </c>
      <c r="M145" s="434" t="s">
        <v>394</v>
      </c>
      <c r="N145" s="434" t="s">
        <v>394</v>
      </c>
      <c r="O145" s="434" t="s">
        <v>394</v>
      </c>
      <c r="P145" s="450" t="s">
        <v>394</v>
      </c>
      <c r="Q145" s="450" t="s">
        <v>394</v>
      </c>
      <c r="R145" s="434" t="s">
        <v>394</v>
      </c>
      <c r="S145" s="434" t="s">
        <v>394</v>
      </c>
      <c r="T145" s="434" t="s">
        <v>394</v>
      </c>
      <c r="U145" s="434" t="s">
        <v>394</v>
      </c>
      <c r="V145" s="434" t="s">
        <v>394</v>
      </c>
      <c r="W145" s="434" t="s">
        <v>394</v>
      </c>
      <c r="X145" s="434" t="s">
        <v>394</v>
      </c>
      <c r="Y145" s="434" t="s">
        <v>394</v>
      </c>
      <c r="Z145" s="450" t="s">
        <v>394</v>
      </c>
      <c r="AA145" s="450" t="s">
        <v>394</v>
      </c>
      <c r="AB145" s="434" t="s">
        <v>394</v>
      </c>
      <c r="AC145" s="434" t="s">
        <v>394</v>
      </c>
      <c r="AD145" s="439"/>
      <c r="AE145" s="439"/>
      <c r="AF145" s="438"/>
      <c r="AG145" s="438"/>
      <c r="AH145" s="438"/>
      <c r="AI145" s="438"/>
      <c r="AJ145" s="449">
        <v>1</v>
      </c>
      <c r="AK145" s="462"/>
      <c r="AL145" s="424"/>
      <c r="AM145" s="439"/>
      <c r="AN145" s="424">
        <v>1</v>
      </c>
      <c r="AO145" s="439"/>
      <c r="AP145" s="449" t="s">
        <v>394</v>
      </c>
      <c r="AQ145" s="449" t="s">
        <v>394</v>
      </c>
      <c r="AR145" s="424" t="s">
        <v>394</v>
      </c>
      <c r="AS145" s="424" t="s">
        <v>394</v>
      </c>
    </row>
    <row r="146" spans="1:45" ht="48">
      <c r="A146" s="373" t="s">
        <v>631</v>
      </c>
      <c r="B146" s="343"/>
      <c r="C146" s="66"/>
      <c r="D146" s="66"/>
      <c r="E146" s="66"/>
      <c r="F146" s="450" t="s">
        <v>394</v>
      </c>
      <c r="G146" s="450" t="s">
        <v>394</v>
      </c>
      <c r="H146" s="434" t="s">
        <v>394</v>
      </c>
      <c r="I146" s="434" t="s">
        <v>394</v>
      </c>
      <c r="J146" s="434" t="s">
        <v>394</v>
      </c>
      <c r="K146" s="434" t="s">
        <v>394</v>
      </c>
      <c r="L146" s="434" t="s">
        <v>394</v>
      </c>
      <c r="M146" s="434" t="s">
        <v>394</v>
      </c>
      <c r="N146" s="434" t="s">
        <v>394</v>
      </c>
      <c r="O146" s="434" t="s">
        <v>394</v>
      </c>
      <c r="P146" s="450" t="s">
        <v>394</v>
      </c>
      <c r="Q146" s="450" t="s">
        <v>394</v>
      </c>
      <c r="R146" s="434" t="s">
        <v>394</v>
      </c>
      <c r="S146" s="434" t="s">
        <v>394</v>
      </c>
      <c r="T146" s="434" t="s">
        <v>394</v>
      </c>
      <c r="U146" s="434" t="s">
        <v>394</v>
      </c>
      <c r="V146" s="434" t="s">
        <v>394</v>
      </c>
      <c r="W146" s="434" t="s">
        <v>394</v>
      </c>
      <c r="X146" s="434" t="s">
        <v>394</v>
      </c>
      <c r="Y146" s="434" t="s">
        <v>394</v>
      </c>
      <c r="Z146" s="450" t="s">
        <v>394</v>
      </c>
      <c r="AA146" s="450" t="s">
        <v>394</v>
      </c>
      <c r="AB146" s="434" t="s">
        <v>394</v>
      </c>
      <c r="AC146" s="434" t="s">
        <v>394</v>
      </c>
      <c r="AD146" s="439"/>
      <c r="AE146" s="439"/>
      <c r="AF146" s="438"/>
      <c r="AG146" s="438"/>
      <c r="AH146" s="438"/>
      <c r="AI146" s="438"/>
      <c r="AJ146" s="449">
        <v>1</v>
      </c>
      <c r="AK146" s="462"/>
      <c r="AL146" s="424"/>
      <c r="AM146" s="439"/>
      <c r="AN146" s="424">
        <v>1</v>
      </c>
      <c r="AO146" s="439"/>
      <c r="AP146" s="449" t="s">
        <v>394</v>
      </c>
      <c r="AQ146" s="449" t="s">
        <v>394</v>
      </c>
      <c r="AR146" s="424" t="s">
        <v>394</v>
      </c>
      <c r="AS146" s="424" t="s">
        <v>394</v>
      </c>
    </row>
    <row r="147" spans="1:45" ht="48">
      <c r="A147" s="373" t="s">
        <v>632</v>
      </c>
      <c r="B147" s="343"/>
      <c r="C147" s="66"/>
      <c r="D147" s="66"/>
      <c r="E147" s="66"/>
      <c r="F147" s="450" t="s">
        <v>394</v>
      </c>
      <c r="G147" s="450" t="s">
        <v>394</v>
      </c>
      <c r="H147" s="434" t="s">
        <v>394</v>
      </c>
      <c r="I147" s="434" t="s">
        <v>394</v>
      </c>
      <c r="J147" s="434" t="s">
        <v>394</v>
      </c>
      <c r="K147" s="434" t="s">
        <v>394</v>
      </c>
      <c r="L147" s="434" t="s">
        <v>394</v>
      </c>
      <c r="M147" s="434" t="s">
        <v>394</v>
      </c>
      <c r="N147" s="434" t="s">
        <v>394</v>
      </c>
      <c r="O147" s="434" t="s">
        <v>394</v>
      </c>
      <c r="P147" s="450" t="s">
        <v>394</v>
      </c>
      <c r="Q147" s="450" t="s">
        <v>394</v>
      </c>
      <c r="R147" s="434" t="s">
        <v>394</v>
      </c>
      <c r="S147" s="434" t="s">
        <v>394</v>
      </c>
      <c r="T147" s="439"/>
      <c r="U147" s="439"/>
      <c r="V147" s="438"/>
      <c r="W147" s="438"/>
      <c r="X147" s="438"/>
      <c r="Y147" s="438"/>
      <c r="Z147" s="450" t="s">
        <v>394</v>
      </c>
      <c r="AA147" s="450" t="s">
        <v>394</v>
      </c>
      <c r="AB147" s="434" t="s">
        <v>394</v>
      </c>
      <c r="AC147" s="434" t="s">
        <v>394</v>
      </c>
      <c r="AD147" s="439"/>
      <c r="AE147" s="439"/>
      <c r="AF147" s="438"/>
      <c r="AG147" s="438"/>
      <c r="AH147" s="438"/>
      <c r="AI147" s="438"/>
      <c r="AJ147" s="450">
        <v>1</v>
      </c>
      <c r="AK147" s="461"/>
      <c r="AL147" s="434"/>
      <c r="AM147" s="440"/>
      <c r="AN147" s="424"/>
      <c r="AO147" s="439"/>
      <c r="AP147" s="449" t="s">
        <v>394</v>
      </c>
      <c r="AQ147" s="449" t="s">
        <v>394</v>
      </c>
      <c r="AR147" s="424" t="s">
        <v>394</v>
      </c>
      <c r="AS147" s="424" t="s">
        <v>394</v>
      </c>
    </row>
    <row r="148" spans="1:45" ht="48">
      <c r="A148" s="373" t="s">
        <v>633</v>
      </c>
      <c r="B148" s="343"/>
      <c r="C148" s="66"/>
      <c r="D148" s="66"/>
      <c r="E148" s="66"/>
      <c r="F148" s="450" t="s">
        <v>394</v>
      </c>
      <c r="G148" s="450" t="s">
        <v>394</v>
      </c>
      <c r="H148" s="434" t="s">
        <v>394</v>
      </c>
      <c r="I148" s="434" t="s">
        <v>394</v>
      </c>
      <c r="J148" s="434" t="s">
        <v>394</v>
      </c>
      <c r="K148" s="434" t="s">
        <v>394</v>
      </c>
      <c r="L148" s="434" t="s">
        <v>394</v>
      </c>
      <c r="M148" s="434" t="s">
        <v>394</v>
      </c>
      <c r="N148" s="434" t="s">
        <v>394</v>
      </c>
      <c r="O148" s="434" t="s">
        <v>394</v>
      </c>
      <c r="P148" s="450" t="s">
        <v>394</v>
      </c>
      <c r="Q148" s="450" t="s">
        <v>394</v>
      </c>
      <c r="R148" s="434" t="s">
        <v>394</v>
      </c>
      <c r="S148" s="434" t="s">
        <v>394</v>
      </c>
      <c r="T148" s="439"/>
      <c r="U148" s="439"/>
      <c r="V148" s="438"/>
      <c r="W148" s="438"/>
      <c r="X148" s="438"/>
      <c r="Y148" s="438"/>
      <c r="Z148" s="450" t="s">
        <v>394</v>
      </c>
      <c r="AA148" s="450" t="s">
        <v>394</v>
      </c>
      <c r="AB148" s="434" t="s">
        <v>394</v>
      </c>
      <c r="AC148" s="434" t="s">
        <v>394</v>
      </c>
      <c r="AD148" s="439"/>
      <c r="AE148" s="439"/>
      <c r="AF148" s="438"/>
      <c r="AG148" s="438"/>
      <c r="AH148" s="438"/>
      <c r="AI148" s="438"/>
      <c r="AJ148" s="449">
        <v>1</v>
      </c>
      <c r="AK148" s="462"/>
      <c r="AL148" s="424"/>
      <c r="AM148" s="439"/>
      <c r="AN148" s="424"/>
      <c r="AO148" s="439"/>
      <c r="AP148" s="449" t="s">
        <v>394</v>
      </c>
      <c r="AQ148" s="449" t="s">
        <v>394</v>
      </c>
      <c r="AR148" s="424" t="s">
        <v>394</v>
      </c>
      <c r="AS148" s="424" t="s">
        <v>394</v>
      </c>
    </row>
    <row r="149" spans="1:45" s="346" customFormat="1" ht="48">
      <c r="A149" s="367" t="s">
        <v>605</v>
      </c>
      <c r="B149" s="341"/>
      <c r="C149" s="318"/>
      <c r="D149" s="318"/>
      <c r="E149" s="318"/>
      <c r="F149" s="450" t="s">
        <v>394</v>
      </c>
      <c r="G149" s="450" t="s">
        <v>394</v>
      </c>
      <c r="H149" s="434" t="s">
        <v>394</v>
      </c>
      <c r="I149" s="434" t="s">
        <v>394</v>
      </c>
      <c r="J149" s="434" t="s">
        <v>394</v>
      </c>
      <c r="K149" s="434" t="s">
        <v>394</v>
      </c>
      <c r="L149" s="434" t="s">
        <v>394</v>
      </c>
      <c r="M149" s="434" t="s">
        <v>394</v>
      </c>
      <c r="N149" s="434" t="s">
        <v>394</v>
      </c>
      <c r="O149" s="434" t="s">
        <v>394</v>
      </c>
      <c r="P149" s="450" t="s">
        <v>394</v>
      </c>
      <c r="Q149" s="450" t="s">
        <v>394</v>
      </c>
      <c r="R149" s="434" t="s">
        <v>394</v>
      </c>
      <c r="S149" s="434" t="s">
        <v>394</v>
      </c>
      <c r="T149" s="441"/>
      <c r="U149" s="441"/>
      <c r="V149" s="436"/>
      <c r="W149" s="436"/>
      <c r="X149" s="436"/>
      <c r="Y149" s="436"/>
      <c r="Z149" s="450" t="s">
        <v>394</v>
      </c>
      <c r="AA149" s="450" t="s">
        <v>394</v>
      </c>
      <c r="AB149" s="434" t="s">
        <v>394</v>
      </c>
      <c r="AC149" s="434" t="s">
        <v>394</v>
      </c>
      <c r="AD149" s="441"/>
      <c r="AE149" s="441"/>
      <c r="AF149" s="436"/>
      <c r="AG149" s="436"/>
      <c r="AH149" s="436"/>
      <c r="AI149" s="436"/>
      <c r="AJ149" s="450">
        <f>SUM(AJ150:AJ154)</f>
        <v>5</v>
      </c>
      <c r="AK149" s="461">
        <f>IF(AJ149&lt;1,0,IF(AJ149&lt;2,1,IF(AJ149&lt;3,2,IF(AJ149&lt;4,3,IF(AJ149&lt;5,4,IF(AJ149=5,5))))))</f>
        <v>5</v>
      </c>
      <c r="AL149" s="434">
        <f>SUM(AL150:AL154)</f>
        <v>1</v>
      </c>
      <c r="AM149" s="440">
        <f>IF(AL149&lt;1,0,IF(AL149&lt;2,1,IF(AL149&lt;3,2,IF(AL149&lt;4,3,IF(AL149&lt;5,4,IF(AL149=5,5))))))</f>
        <v>1</v>
      </c>
      <c r="AN149" s="434">
        <f>COUNTIF(AN150:AN154,"5")</f>
        <v>0</v>
      </c>
      <c r="AO149" s="440">
        <f>IF(AN149&lt;1,0,IF(AN149&lt;2,1,IF(AN149&lt;3,2,IF(AN149&lt;4,3,IF(AN149&lt;5,4,IF(AN149=5,5))))))</f>
        <v>0</v>
      </c>
      <c r="AP149" s="449" t="s">
        <v>394</v>
      </c>
      <c r="AQ149" s="449" t="s">
        <v>394</v>
      </c>
      <c r="AR149" s="424" t="s">
        <v>394</v>
      </c>
      <c r="AS149" s="424" t="s">
        <v>394</v>
      </c>
    </row>
    <row r="150" spans="1:45">
      <c r="A150" s="66" t="s">
        <v>615</v>
      </c>
      <c r="B150" s="343"/>
      <c r="C150" s="66"/>
      <c r="D150" s="66"/>
      <c r="E150" s="66"/>
      <c r="F150" s="450" t="s">
        <v>394</v>
      </c>
      <c r="G150" s="450" t="s">
        <v>394</v>
      </c>
      <c r="H150" s="434" t="s">
        <v>394</v>
      </c>
      <c r="I150" s="434" t="s">
        <v>394</v>
      </c>
      <c r="J150" s="434" t="s">
        <v>394</v>
      </c>
      <c r="K150" s="434" t="s">
        <v>394</v>
      </c>
      <c r="L150" s="434" t="s">
        <v>394</v>
      </c>
      <c r="M150" s="434" t="s">
        <v>394</v>
      </c>
      <c r="N150" s="434" t="s">
        <v>394</v>
      </c>
      <c r="O150" s="434" t="s">
        <v>394</v>
      </c>
      <c r="P150" s="450" t="s">
        <v>394</v>
      </c>
      <c r="Q150" s="450" t="s">
        <v>394</v>
      </c>
      <c r="R150" s="434" t="s">
        <v>394</v>
      </c>
      <c r="S150" s="434" t="s">
        <v>394</v>
      </c>
      <c r="T150" s="439"/>
      <c r="U150" s="439"/>
      <c r="V150" s="438"/>
      <c r="W150" s="438"/>
      <c r="X150" s="438"/>
      <c r="Y150" s="438"/>
      <c r="Z150" s="450" t="s">
        <v>394</v>
      </c>
      <c r="AA150" s="450" t="s">
        <v>394</v>
      </c>
      <c r="AB150" s="434" t="s">
        <v>394</v>
      </c>
      <c r="AC150" s="434" t="s">
        <v>394</v>
      </c>
      <c r="AD150" s="439"/>
      <c r="AE150" s="439"/>
      <c r="AF150" s="438"/>
      <c r="AG150" s="438"/>
      <c r="AH150" s="438"/>
      <c r="AI150" s="438"/>
      <c r="AJ150" s="450">
        <v>1</v>
      </c>
      <c r="AK150" s="461"/>
      <c r="AL150" s="434">
        <v>1</v>
      </c>
      <c r="AM150" s="440"/>
      <c r="AN150" s="434">
        <f>SUM(AN151:AN154)</f>
        <v>4</v>
      </c>
      <c r="AO150" s="441"/>
      <c r="AP150" s="449" t="s">
        <v>394</v>
      </c>
      <c r="AQ150" s="449" t="s">
        <v>394</v>
      </c>
      <c r="AR150" s="424" t="s">
        <v>394</v>
      </c>
      <c r="AS150" s="424" t="s">
        <v>394</v>
      </c>
    </row>
    <row r="151" spans="1:45" ht="48">
      <c r="A151" s="66" t="s">
        <v>616</v>
      </c>
      <c r="B151" s="343"/>
      <c r="C151" s="66"/>
      <c r="D151" s="66"/>
      <c r="E151" s="66"/>
      <c r="F151" s="450" t="s">
        <v>394</v>
      </c>
      <c r="G151" s="450" t="s">
        <v>394</v>
      </c>
      <c r="H151" s="434" t="s">
        <v>394</v>
      </c>
      <c r="I151" s="434" t="s">
        <v>394</v>
      </c>
      <c r="J151" s="434" t="s">
        <v>394</v>
      </c>
      <c r="K151" s="434" t="s">
        <v>394</v>
      </c>
      <c r="L151" s="434" t="s">
        <v>394</v>
      </c>
      <c r="M151" s="434" t="s">
        <v>394</v>
      </c>
      <c r="N151" s="434" t="s">
        <v>394</v>
      </c>
      <c r="O151" s="434" t="s">
        <v>394</v>
      </c>
      <c r="P151" s="450" t="s">
        <v>394</v>
      </c>
      <c r="Q151" s="450" t="s">
        <v>394</v>
      </c>
      <c r="R151" s="434" t="s">
        <v>394</v>
      </c>
      <c r="S151" s="434" t="s">
        <v>394</v>
      </c>
      <c r="T151" s="439"/>
      <c r="U151" s="439"/>
      <c r="V151" s="438"/>
      <c r="W151" s="438"/>
      <c r="X151" s="438"/>
      <c r="Y151" s="438"/>
      <c r="Z151" s="450" t="s">
        <v>394</v>
      </c>
      <c r="AA151" s="450" t="s">
        <v>394</v>
      </c>
      <c r="AB151" s="434" t="s">
        <v>394</v>
      </c>
      <c r="AC151" s="434" t="s">
        <v>394</v>
      </c>
      <c r="AD151" s="439"/>
      <c r="AE151" s="439"/>
      <c r="AF151" s="438"/>
      <c r="AG151" s="438"/>
      <c r="AH151" s="438"/>
      <c r="AI151" s="438"/>
      <c r="AJ151" s="449">
        <v>1</v>
      </c>
      <c r="AK151" s="462"/>
      <c r="AL151" s="424"/>
      <c r="AM151" s="439"/>
      <c r="AN151" s="424">
        <v>1</v>
      </c>
      <c r="AO151" s="439"/>
      <c r="AP151" s="449" t="s">
        <v>394</v>
      </c>
      <c r="AQ151" s="449" t="s">
        <v>394</v>
      </c>
      <c r="AR151" s="424" t="s">
        <v>394</v>
      </c>
      <c r="AS151" s="424" t="s">
        <v>394</v>
      </c>
    </row>
    <row r="152" spans="1:45">
      <c r="A152" s="66" t="s">
        <v>617</v>
      </c>
      <c r="B152" s="343"/>
      <c r="C152" s="66"/>
      <c r="D152" s="66"/>
      <c r="E152" s="66"/>
      <c r="F152" s="450" t="s">
        <v>394</v>
      </c>
      <c r="G152" s="450" t="s">
        <v>394</v>
      </c>
      <c r="H152" s="434" t="s">
        <v>394</v>
      </c>
      <c r="I152" s="434" t="s">
        <v>394</v>
      </c>
      <c r="J152" s="434" t="s">
        <v>394</v>
      </c>
      <c r="K152" s="434" t="s">
        <v>394</v>
      </c>
      <c r="L152" s="434" t="s">
        <v>394</v>
      </c>
      <c r="M152" s="434" t="s">
        <v>394</v>
      </c>
      <c r="N152" s="434" t="s">
        <v>394</v>
      </c>
      <c r="O152" s="434" t="s">
        <v>394</v>
      </c>
      <c r="P152" s="450" t="s">
        <v>394</v>
      </c>
      <c r="Q152" s="450" t="s">
        <v>394</v>
      </c>
      <c r="R152" s="434" t="s">
        <v>394</v>
      </c>
      <c r="S152" s="434" t="s">
        <v>394</v>
      </c>
      <c r="T152" s="439"/>
      <c r="U152" s="439"/>
      <c r="V152" s="438"/>
      <c r="W152" s="438"/>
      <c r="X152" s="438"/>
      <c r="Y152" s="438"/>
      <c r="Z152" s="450" t="s">
        <v>394</v>
      </c>
      <c r="AA152" s="450" t="s">
        <v>394</v>
      </c>
      <c r="AB152" s="434" t="s">
        <v>394</v>
      </c>
      <c r="AC152" s="434" t="s">
        <v>394</v>
      </c>
      <c r="AD152" s="439"/>
      <c r="AE152" s="439"/>
      <c r="AF152" s="438"/>
      <c r="AG152" s="438"/>
      <c r="AH152" s="438"/>
      <c r="AI152" s="438"/>
      <c r="AJ152" s="449">
        <v>1</v>
      </c>
      <c r="AK152" s="462"/>
      <c r="AL152" s="424"/>
      <c r="AM152" s="439"/>
      <c r="AN152" s="424">
        <v>1</v>
      </c>
      <c r="AO152" s="439"/>
      <c r="AP152" s="449" t="s">
        <v>394</v>
      </c>
      <c r="AQ152" s="449" t="s">
        <v>394</v>
      </c>
      <c r="AR152" s="424" t="s">
        <v>394</v>
      </c>
      <c r="AS152" s="424" t="s">
        <v>394</v>
      </c>
    </row>
    <row r="153" spans="1:45">
      <c r="A153" s="66" t="s">
        <v>618</v>
      </c>
      <c r="B153" s="343"/>
      <c r="C153" s="66"/>
      <c r="D153" s="66"/>
      <c r="E153" s="66"/>
      <c r="F153" s="450" t="s">
        <v>394</v>
      </c>
      <c r="G153" s="450" t="s">
        <v>394</v>
      </c>
      <c r="H153" s="434" t="s">
        <v>394</v>
      </c>
      <c r="I153" s="434" t="s">
        <v>394</v>
      </c>
      <c r="J153" s="434" t="s">
        <v>394</v>
      </c>
      <c r="K153" s="434" t="s">
        <v>394</v>
      </c>
      <c r="L153" s="434" t="s">
        <v>394</v>
      </c>
      <c r="M153" s="434" t="s">
        <v>394</v>
      </c>
      <c r="N153" s="434" t="s">
        <v>394</v>
      </c>
      <c r="O153" s="434" t="s">
        <v>394</v>
      </c>
      <c r="P153" s="450" t="s">
        <v>394</v>
      </c>
      <c r="Q153" s="450" t="s">
        <v>394</v>
      </c>
      <c r="R153" s="434" t="s">
        <v>394</v>
      </c>
      <c r="S153" s="434" t="s">
        <v>394</v>
      </c>
      <c r="T153" s="439"/>
      <c r="U153" s="439"/>
      <c r="V153" s="438"/>
      <c r="W153" s="438"/>
      <c r="X153" s="438"/>
      <c r="Y153" s="438"/>
      <c r="Z153" s="450" t="s">
        <v>394</v>
      </c>
      <c r="AA153" s="450" t="s">
        <v>394</v>
      </c>
      <c r="AB153" s="434" t="s">
        <v>394</v>
      </c>
      <c r="AC153" s="434" t="s">
        <v>394</v>
      </c>
      <c r="AD153" s="439"/>
      <c r="AE153" s="439"/>
      <c r="AF153" s="438"/>
      <c r="AG153" s="438"/>
      <c r="AH153" s="438"/>
      <c r="AI153" s="438"/>
      <c r="AJ153" s="449">
        <v>1</v>
      </c>
      <c r="AK153" s="462"/>
      <c r="AL153" s="424"/>
      <c r="AM153" s="439"/>
      <c r="AN153" s="424">
        <v>1</v>
      </c>
      <c r="AO153" s="439"/>
      <c r="AP153" s="449" t="s">
        <v>394</v>
      </c>
      <c r="AQ153" s="449" t="s">
        <v>394</v>
      </c>
      <c r="AR153" s="424" t="s">
        <v>394</v>
      </c>
      <c r="AS153" s="424" t="s">
        <v>394</v>
      </c>
    </row>
    <row r="154" spans="1:45">
      <c r="A154" s="66" t="s">
        <v>619</v>
      </c>
      <c r="B154" s="343"/>
      <c r="C154" s="66"/>
      <c r="D154" s="66"/>
      <c r="E154" s="66"/>
      <c r="F154" s="450" t="s">
        <v>394</v>
      </c>
      <c r="G154" s="450" t="s">
        <v>394</v>
      </c>
      <c r="H154" s="434" t="s">
        <v>394</v>
      </c>
      <c r="I154" s="434" t="s">
        <v>394</v>
      </c>
      <c r="J154" s="434" t="s">
        <v>394</v>
      </c>
      <c r="K154" s="434" t="s">
        <v>394</v>
      </c>
      <c r="L154" s="434" t="s">
        <v>394</v>
      </c>
      <c r="M154" s="434" t="s">
        <v>394</v>
      </c>
      <c r="N154" s="434" t="s">
        <v>394</v>
      </c>
      <c r="O154" s="434" t="s">
        <v>394</v>
      </c>
      <c r="P154" s="450" t="s">
        <v>394</v>
      </c>
      <c r="Q154" s="450" t="s">
        <v>394</v>
      </c>
      <c r="R154" s="434" t="s">
        <v>394</v>
      </c>
      <c r="S154" s="434" t="s">
        <v>394</v>
      </c>
      <c r="T154" s="439"/>
      <c r="U154" s="439"/>
      <c r="V154" s="438"/>
      <c r="W154" s="438"/>
      <c r="X154" s="438"/>
      <c r="Y154" s="438"/>
      <c r="Z154" s="450" t="s">
        <v>394</v>
      </c>
      <c r="AA154" s="450" t="s">
        <v>394</v>
      </c>
      <c r="AB154" s="434" t="s">
        <v>394</v>
      </c>
      <c r="AC154" s="434" t="s">
        <v>394</v>
      </c>
      <c r="AD154" s="439"/>
      <c r="AE154" s="439"/>
      <c r="AF154" s="438"/>
      <c r="AG154" s="438"/>
      <c r="AH154" s="438"/>
      <c r="AI154" s="438"/>
      <c r="AJ154" s="450">
        <v>1</v>
      </c>
      <c r="AK154" s="450"/>
      <c r="AL154" s="434" t="s">
        <v>394</v>
      </c>
      <c r="AM154" s="434" t="s">
        <v>394</v>
      </c>
      <c r="AN154" s="424">
        <v>1</v>
      </c>
      <c r="AO154" s="439"/>
      <c r="AP154" s="449" t="s">
        <v>394</v>
      </c>
      <c r="AQ154" s="449" t="s">
        <v>394</v>
      </c>
      <c r="AR154" s="424" t="s">
        <v>394</v>
      </c>
      <c r="AS154" s="424" t="s">
        <v>394</v>
      </c>
    </row>
    <row r="155" spans="1:45" hidden="1">
      <c r="A155" s="367" t="s">
        <v>492</v>
      </c>
      <c r="B155" s="343"/>
      <c r="C155" s="66"/>
      <c r="D155" s="66"/>
      <c r="E155" s="66"/>
      <c r="F155" s="450"/>
      <c r="G155" s="450"/>
      <c r="H155" s="434"/>
      <c r="I155" s="434"/>
      <c r="J155" s="434"/>
      <c r="K155" s="434"/>
      <c r="L155" s="434"/>
      <c r="M155" s="434"/>
      <c r="N155" s="434"/>
      <c r="O155" s="434"/>
      <c r="P155" s="450"/>
      <c r="Q155" s="450"/>
      <c r="R155" s="434"/>
      <c r="S155" s="434"/>
      <c r="T155" s="439"/>
      <c r="U155" s="439"/>
      <c r="V155" s="438"/>
      <c r="W155" s="438"/>
      <c r="X155" s="438"/>
      <c r="Y155" s="438"/>
      <c r="Z155" s="450"/>
      <c r="AA155" s="450"/>
      <c r="AB155" s="434"/>
      <c r="AC155" s="434"/>
      <c r="AD155" s="439"/>
      <c r="AE155" s="439"/>
      <c r="AF155" s="438"/>
      <c r="AG155" s="438"/>
      <c r="AH155" s="438"/>
      <c r="AI155" s="438"/>
      <c r="AJ155" s="449"/>
      <c r="AK155" s="462"/>
      <c r="AL155" s="424"/>
      <c r="AM155" s="439"/>
      <c r="AN155" s="424"/>
      <c r="AO155" s="439"/>
      <c r="AP155" s="467"/>
      <c r="AQ155" s="467"/>
      <c r="AR155" s="437"/>
      <c r="AS155" s="437"/>
    </row>
    <row r="156" spans="1:45" ht="48" hidden="1">
      <c r="A156" s="66" t="s">
        <v>635</v>
      </c>
      <c r="B156" s="343"/>
      <c r="C156" s="66"/>
      <c r="D156" s="66"/>
      <c r="E156" s="66"/>
      <c r="F156" s="450"/>
      <c r="G156" s="450"/>
      <c r="H156" s="434" t="s">
        <v>394</v>
      </c>
      <c r="I156" s="434" t="s">
        <v>394</v>
      </c>
      <c r="J156" s="434" t="s">
        <v>394</v>
      </c>
      <c r="K156" s="434" t="s">
        <v>394</v>
      </c>
      <c r="L156" s="434" t="s">
        <v>394</v>
      </c>
      <c r="M156" s="434" t="s">
        <v>394</v>
      </c>
      <c r="N156" s="434" t="s">
        <v>394</v>
      </c>
      <c r="O156" s="434" t="s">
        <v>394</v>
      </c>
      <c r="P156" s="450" t="s">
        <v>394</v>
      </c>
      <c r="Q156" s="450" t="s">
        <v>394</v>
      </c>
      <c r="R156" s="434" t="s">
        <v>394</v>
      </c>
      <c r="S156" s="434" t="s">
        <v>394</v>
      </c>
      <c r="T156" s="439"/>
      <c r="U156" s="439"/>
      <c r="V156" s="438"/>
      <c r="W156" s="438"/>
      <c r="X156" s="438"/>
      <c r="Y156" s="438"/>
      <c r="Z156" s="450" t="s">
        <v>394</v>
      </c>
      <c r="AA156" s="450" t="s">
        <v>394</v>
      </c>
      <c r="AB156" s="434" t="s">
        <v>394</v>
      </c>
      <c r="AC156" s="434" t="s">
        <v>394</v>
      </c>
      <c r="AD156" s="439"/>
      <c r="AE156" s="439"/>
      <c r="AF156" s="438"/>
      <c r="AG156" s="438"/>
      <c r="AH156" s="438"/>
      <c r="AI156" s="438"/>
      <c r="AJ156" s="450" t="s">
        <v>394</v>
      </c>
      <c r="AK156" s="450" t="s">
        <v>394</v>
      </c>
      <c r="AL156" s="434" t="s">
        <v>394</v>
      </c>
      <c r="AM156" s="434" t="s">
        <v>394</v>
      </c>
      <c r="AN156" s="424"/>
      <c r="AO156" s="439"/>
      <c r="AP156" s="450">
        <f>SUM(AP157:AP161)</f>
        <v>0</v>
      </c>
      <c r="AQ156" s="461">
        <f>IF(AP156&lt;1,0,IF(AP156&lt;2,1,IF(AP156&lt;3,2,IF(AP156&lt;4,3,IF(AP156&lt;5,4,IF(AP156=5,5))))))</f>
        <v>0</v>
      </c>
      <c r="AR156" s="434">
        <f>SUM(AR157:AR161)</f>
        <v>0</v>
      </c>
      <c r="AS156" s="440">
        <f>IF(AR156&lt;1,0,IF(AR156&lt;2,1,IF(AR156&lt;3,2,IF(AR156&lt;4,3,IF(AR156&lt;5,4,IF(AR156=5,5))))))</f>
        <v>0</v>
      </c>
    </row>
    <row r="157" spans="1:45" ht="72" hidden="1">
      <c r="A157" s="373" t="s">
        <v>640</v>
      </c>
      <c r="B157" s="343"/>
      <c r="C157" s="66"/>
      <c r="D157" s="66"/>
      <c r="E157" s="66"/>
      <c r="F157" s="450"/>
      <c r="G157" s="450"/>
      <c r="H157" s="434" t="s">
        <v>394</v>
      </c>
      <c r="I157" s="434" t="s">
        <v>394</v>
      </c>
      <c r="J157" s="434" t="s">
        <v>394</v>
      </c>
      <c r="K157" s="434" t="s">
        <v>394</v>
      </c>
      <c r="L157" s="434" t="s">
        <v>394</v>
      </c>
      <c r="M157" s="434" t="s">
        <v>394</v>
      </c>
      <c r="N157" s="434" t="s">
        <v>394</v>
      </c>
      <c r="O157" s="434" t="s">
        <v>394</v>
      </c>
      <c r="P157" s="450" t="s">
        <v>394</v>
      </c>
      <c r="Q157" s="450" t="s">
        <v>394</v>
      </c>
      <c r="R157" s="434" t="s">
        <v>394</v>
      </c>
      <c r="S157" s="434" t="s">
        <v>394</v>
      </c>
      <c r="T157" s="439"/>
      <c r="U157" s="439"/>
      <c r="V157" s="438"/>
      <c r="W157" s="438"/>
      <c r="X157" s="438"/>
      <c r="Y157" s="438"/>
      <c r="Z157" s="450" t="s">
        <v>394</v>
      </c>
      <c r="AA157" s="450" t="s">
        <v>394</v>
      </c>
      <c r="AB157" s="434" t="s">
        <v>394</v>
      </c>
      <c r="AC157" s="434" t="s">
        <v>394</v>
      </c>
      <c r="AD157" s="439"/>
      <c r="AE157" s="439"/>
      <c r="AF157" s="438"/>
      <c r="AG157" s="438"/>
      <c r="AH157" s="438"/>
      <c r="AI157" s="438"/>
      <c r="AJ157" s="450" t="s">
        <v>394</v>
      </c>
      <c r="AK157" s="450" t="s">
        <v>394</v>
      </c>
      <c r="AL157" s="434" t="s">
        <v>394</v>
      </c>
      <c r="AM157" s="434" t="s">
        <v>394</v>
      </c>
      <c r="AN157" s="424"/>
      <c r="AO157" s="439"/>
      <c r="AP157" s="467"/>
      <c r="AQ157" s="467"/>
      <c r="AR157" s="437"/>
      <c r="AS157" s="437"/>
    </row>
    <row r="158" spans="1:45" ht="72" hidden="1">
      <c r="A158" s="373" t="s">
        <v>636</v>
      </c>
      <c r="B158" s="343"/>
      <c r="C158" s="66"/>
      <c r="D158" s="66"/>
      <c r="E158" s="66"/>
      <c r="F158" s="450"/>
      <c r="G158" s="450"/>
      <c r="H158" s="434" t="s">
        <v>394</v>
      </c>
      <c r="I158" s="434" t="s">
        <v>394</v>
      </c>
      <c r="J158" s="434" t="s">
        <v>394</v>
      </c>
      <c r="K158" s="434" t="s">
        <v>394</v>
      </c>
      <c r="L158" s="434" t="s">
        <v>394</v>
      </c>
      <c r="M158" s="434" t="s">
        <v>394</v>
      </c>
      <c r="N158" s="434" t="s">
        <v>394</v>
      </c>
      <c r="O158" s="434" t="s">
        <v>394</v>
      </c>
      <c r="P158" s="450" t="s">
        <v>394</v>
      </c>
      <c r="Q158" s="450" t="s">
        <v>394</v>
      </c>
      <c r="R158" s="434" t="s">
        <v>394</v>
      </c>
      <c r="S158" s="434" t="s">
        <v>394</v>
      </c>
      <c r="T158" s="439"/>
      <c r="U158" s="439"/>
      <c r="V158" s="438"/>
      <c r="W158" s="438"/>
      <c r="X158" s="438"/>
      <c r="Y158" s="438"/>
      <c r="Z158" s="450" t="s">
        <v>394</v>
      </c>
      <c r="AA158" s="450" t="s">
        <v>394</v>
      </c>
      <c r="AB158" s="434" t="s">
        <v>394</v>
      </c>
      <c r="AC158" s="434" t="s">
        <v>394</v>
      </c>
      <c r="AD158" s="439"/>
      <c r="AE158" s="439"/>
      <c r="AF158" s="438"/>
      <c r="AG158" s="438"/>
      <c r="AH158" s="438"/>
      <c r="AI158" s="438"/>
      <c r="AJ158" s="450" t="s">
        <v>394</v>
      </c>
      <c r="AK158" s="450" t="s">
        <v>394</v>
      </c>
      <c r="AL158" s="434" t="s">
        <v>394</v>
      </c>
      <c r="AM158" s="434" t="s">
        <v>394</v>
      </c>
      <c r="AN158" s="424"/>
      <c r="AO158" s="439"/>
      <c r="AP158" s="467"/>
      <c r="AQ158" s="467"/>
      <c r="AR158" s="437"/>
      <c r="AS158" s="437"/>
    </row>
    <row r="159" spans="1:45" ht="72" hidden="1">
      <c r="A159" s="373" t="s">
        <v>637</v>
      </c>
      <c r="B159" s="343"/>
      <c r="C159" s="66"/>
      <c r="D159" s="66"/>
      <c r="E159" s="66"/>
      <c r="F159" s="450"/>
      <c r="G159" s="450"/>
      <c r="H159" s="434" t="s">
        <v>394</v>
      </c>
      <c r="I159" s="434" t="s">
        <v>394</v>
      </c>
      <c r="J159" s="434" t="s">
        <v>394</v>
      </c>
      <c r="K159" s="434" t="s">
        <v>394</v>
      </c>
      <c r="L159" s="434" t="s">
        <v>394</v>
      </c>
      <c r="M159" s="434" t="s">
        <v>394</v>
      </c>
      <c r="N159" s="434" t="s">
        <v>394</v>
      </c>
      <c r="O159" s="434" t="s">
        <v>394</v>
      </c>
      <c r="P159" s="450" t="s">
        <v>394</v>
      </c>
      <c r="Q159" s="450" t="s">
        <v>394</v>
      </c>
      <c r="R159" s="434" t="s">
        <v>394</v>
      </c>
      <c r="S159" s="434" t="s">
        <v>394</v>
      </c>
      <c r="T159" s="439"/>
      <c r="U159" s="439"/>
      <c r="V159" s="438"/>
      <c r="W159" s="438"/>
      <c r="X159" s="438"/>
      <c r="Y159" s="438"/>
      <c r="Z159" s="450" t="s">
        <v>394</v>
      </c>
      <c r="AA159" s="450" t="s">
        <v>394</v>
      </c>
      <c r="AB159" s="434" t="s">
        <v>394</v>
      </c>
      <c r="AC159" s="434" t="s">
        <v>394</v>
      </c>
      <c r="AD159" s="439"/>
      <c r="AE159" s="439"/>
      <c r="AF159" s="438"/>
      <c r="AG159" s="438"/>
      <c r="AH159" s="438"/>
      <c r="AI159" s="438"/>
      <c r="AJ159" s="450" t="s">
        <v>394</v>
      </c>
      <c r="AK159" s="450" t="s">
        <v>394</v>
      </c>
      <c r="AL159" s="434" t="s">
        <v>394</v>
      </c>
      <c r="AM159" s="434" t="s">
        <v>394</v>
      </c>
      <c r="AN159" s="424"/>
      <c r="AO159" s="439"/>
      <c r="AP159" s="467"/>
      <c r="AQ159" s="467"/>
      <c r="AR159" s="437"/>
      <c r="AS159" s="437"/>
    </row>
    <row r="160" spans="1:45" ht="72" hidden="1">
      <c r="A160" s="373" t="s">
        <v>638</v>
      </c>
      <c r="B160" s="343"/>
      <c r="C160" s="66"/>
      <c r="D160" s="66"/>
      <c r="E160" s="66"/>
      <c r="F160" s="450"/>
      <c r="G160" s="450"/>
      <c r="H160" s="434" t="s">
        <v>394</v>
      </c>
      <c r="I160" s="434" t="s">
        <v>394</v>
      </c>
      <c r="J160" s="434" t="s">
        <v>394</v>
      </c>
      <c r="K160" s="434" t="s">
        <v>394</v>
      </c>
      <c r="L160" s="434" t="s">
        <v>394</v>
      </c>
      <c r="M160" s="434" t="s">
        <v>394</v>
      </c>
      <c r="N160" s="434" t="s">
        <v>394</v>
      </c>
      <c r="O160" s="434" t="s">
        <v>394</v>
      </c>
      <c r="P160" s="450" t="s">
        <v>394</v>
      </c>
      <c r="Q160" s="450" t="s">
        <v>394</v>
      </c>
      <c r="R160" s="434" t="s">
        <v>394</v>
      </c>
      <c r="S160" s="434" t="s">
        <v>394</v>
      </c>
      <c r="T160" s="439"/>
      <c r="U160" s="439"/>
      <c r="V160" s="438"/>
      <c r="W160" s="438"/>
      <c r="X160" s="438"/>
      <c r="Y160" s="438"/>
      <c r="Z160" s="450" t="s">
        <v>394</v>
      </c>
      <c r="AA160" s="450" t="s">
        <v>394</v>
      </c>
      <c r="AB160" s="434" t="s">
        <v>394</v>
      </c>
      <c r="AC160" s="434" t="s">
        <v>394</v>
      </c>
      <c r="AD160" s="439"/>
      <c r="AE160" s="439"/>
      <c r="AF160" s="438"/>
      <c r="AG160" s="438"/>
      <c r="AH160" s="438"/>
      <c r="AI160" s="438"/>
      <c r="AJ160" s="450" t="s">
        <v>394</v>
      </c>
      <c r="AK160" s="450" t="s">
        <v>394</v>
      </c>
      <c r="AL160" s="434" t="s">
        <v>394</v>
      </c>
      <c r="AM160" s="434" t="s">
        <v>394</v>
      </c>
      <c r="AN160" s="424"/>
      <c r="AO160" s="439"/>
      <c r="AP160" s="467"/>
      <c r="AQ160" s="467"/>
      <c r="AR160" s="437"/>
      <c r="AS160" s="437"/>
    </row>
    <row r="161" spans="1:45" ht="48" hidden="1">
      <c r="A161" s="373" t="s">
        <v>639</v>
      </c>
      <c r="B161" s="343"/>
      <c r="C161" s="66"/>
      <c r="D161" s="66"/>
      <c r="E161" s="66"/>
      <c r="F161" s="450"/>
      <c r="G161" s="450"/>
      <c r="H161" s="434" t="s">
        <v>394</v>
      </c>
      <c r="I161" s="434" t="s">
        <v>394</v>
      </c>
      <c r="J161" s="434" t="s">
        <v>394</v>
      </c>
      <c r="K161" s="434" t="s">
        <v>394</v>
      </c>
      <c r="L161" s="434" t="s">
        <v>394</v>
      </c>
      <c r="M161" s="434" t="s">
        <v>394</v>
      </c>
      <c r="N161" s="434" t="s">
        <v>394</v>
      </c>
      <c r="O161" s="434" t="s">
        <v>394</v>
      </c>
      <c r="P161" s="450" t="s">
        <v>394</v>
      </c>
      <c r="Q161" s="450" t="s">
        <v>394</v>
      </c>
      <c r="R161" s="434" t="s">
        <v>394</v>
      </c>
      <c r="S161" s="434" t="s">
        <v>394</v>
      </c>
      <c r="T161" s="439"/>
      <c r="U161" s="439"/>
      <c r="V161" s="438"/>
      <c r="W161" s="438"/>
      <c r="X161" s="438"/>
      <c r="Y161" s="438"/>
      <c r="Z161" s="450" t="s">
        <v>394</v>
      </c>
      <c r="AA161" s="450" t="s">
        <v>394</v>
      </c>
      <c r="AB161" s="434" t="s">
        <v>394</v>
      </c>
      <c r="AC161" s="434" t="s">
        <v>394</v>
      </c>
      <c r="AD161" s="439"/>
      <c r="AE161" s="439"/>
      <c r="AF161" s="438"/>
      <c r="AG161" s="438"/>
      <c r="AH161" s="438"/>
      <c r="AI161" s="438"/>
      <c r="AJ161" s="450" t="s">
        <v>394</v>
      </c>
      <c r="AK161" s="450" t="s">
        <v>394</v>
      </c>
      <c r="AL161" s="434" t="s">
        <v>394</v>
      </c>
      <c r="AM161" s="434" t="s">
        <v>394</v>
      </c>
      <c r="AN161" s="424"/>
      <c r="AO161" s="439"/>
      <c r="AP161" s="467"/>
      <c r="AQ161" s="467"/>
      <c r="AR161" s="437"/>
      <c r="AS161" s="437"/>
    </row>
    <row r="162" spans="1:45" s="346" customFormat="1" ht="29.45" customHeight="1">
      <c r="A162" s="367" t="s">
        <v>249</v>
      </c>
      <c r="B162" s="319">
        <f>+(B7+B23+B30+B36+B43+B50)/6</f>
        <v>4.166666666666667</v>
      </c>
      <c r="C162" s="320">
        <f>+(C7+C15+C23+C30+C36+C43+C50)/7</f>
        <v>4</v>
      </c>
      <c r="D162" s="320">
        <f>+(D7+D15+D23+D30+D36+D43+D50)/7</f>
        <v>4</v>
      </c>
      <c r="E162" s="320">
        <f>+(E7+E15+E23+E30+E36+E43+E50)/7</f>
        <v>4.1428571428571432</v>
      </c>
      <c r="F162" s="450"/>
      <c r="G162" s="461">
        <f>SUM(G7+G15+G23+G30+G36+G43+G50+G56)/8</f>
        <v>0</v>
      </c>
      <c r="H162" s="440"/>
      <c r="I162" s="440">
        <f>SUM(I7+I15+I23+I30+I36+I43+I50+I56)/8</f>
        <v>0</v>
      </c>
      <c r="J162" s="440"/>
      <c r="K162" s="440">
        <f>SUM(K7+K15+K23+K30+K36+K43+K50+K56)/8</f>
        <v>0.375</v>
      </c>
      <c r="L162" s="435">
        <f>+(L7+L15+L23+L30+L36+L43+L50)/7</f>
        <v>1.2857142857142858</v>
      </c>
      <c r="M162" s="435">
        <f>+(M7+M15+M23+M30+M36+M43+M50)/7</f>
        <v>1.1428571428571428</v>
      </c>
      <c r="N162" s="435">
        <f>+(N7+N15+N23+N30+N36+N43+N50)/7</f>
        <v>0.5714285714285714</v>
      </c>
      <c r="O162" s="435">
        <f>+(O7+O15+O23+O30+O36+O43+O50)/7</f>
        <v>1</v>
      </c>
      <c r="P162" s="450"/>
      <c r="Q162" s="461">
        <v>4.5</v>
      </c>
      <c r="R162" s="440"/>
      <c r="S162" s="440">
        <f>SUM(S7+S15+S23+S30+S36+S43+S50+S59)/8</f>
        <v>3.25</v>
      </c>
      <c r="T162" s="440"/>
      <c r="U162" s="440">
        <f>SUM(U7+U15+U23+U30+U36+U43+U50+U56)/8</f>
        <v>1</v>
      </c>
      <c r="V162" s="434">
        <v>4.33</v>
      </c>
      <c r="W162" s="434">
        <v>4.43</v>
      </c>
      <c r="X162" s="434"/>
      <c r="Y162" s="435">
        <f>+(Y7+Y15+Y23+Y30+Y36+Y43+Y50)/7</f>
        <v>1.1428571428571428</v>
      </c>
      <c r="Z162" s="450"/>
      <c r="AA162" s="461">
        <f>SUM(AA7+AA15+AA23+AA30+AA36+AA43+AA50+AA56)/8</f>
        <v>0</v>
      </c>
      <c r="AB162" s="440"/>
      <c r="AC162" s="440">
        <f>SUM(AC7+AC15+AC23+AC30+AC36+AC43+AC50+AC56)/8</f>
        <v>0</v>
      </c>
      <c r="AD162" s="440"/>
      <c r="AE162" s="440">
        <f>SUM(AE7+AE15+AE23+AE30+AE36+AE43+AE50+AE56)/8</f>
        <v>1</v>
      </c>
      <c r="AF162" s="434" t="s">
        <v>394</v>
      </c>
      <c r="AG162" s="434" t="s">
        <v>394</v>
      </c>
      <c r="AH162" s="434" t="s">
        <v>394</v>
      </c>
      <c r="AI162" s="435">
        <f>+(AI7+AI15+AI23+AI30+AI36+AI43+AI50)/7</f>
        <v>1.1428571428571428</v>
      </c>
      <c r="AJ162" s="450"/>
      <c r="AK162" s="461">
        <f>SUM(AK7+AK15+AK23+AK30+AK36+AK43+AK50+AK56)/8</f>
        <v>3.625</v>
      </c>
      <c r="AL162" s="440"/>
      <c r="AM162" s="440">
        <f>SUM(AM7+AM15+AM23+AM30+AM36+AM43+AM50+AM56)/8</f>
        <v>2.25</v>
      </c>
      <c r="AN162" s="440"/>
      <c r="AO162" s="440">
        <f>SUM(AO7+AO15+AO23+AO30+AO36+AO43+AO50+AO56)/8</f>
        <v>4.125</v>
      </c>
      <c r="AP162" s="450"/>
      <c r="AQ162" s="461">
        <f>SUM(AQ7+AQ15+AQ23+AQ30+AQ36+AQ43+AQ50+AQ56)/8</f>
        <v>0</v>
      </c>
      <c r="AR162" s="440"/>
      <c r="AS162" s="440">
        <f>SUM(AS7+AS15+AS23+AS30+AS36+AS43+AS50+AS56)/8</f>
        <v>0</v>
      </c>
    </row>
    <row r="163" spans="1:45" s="346" customFormat="1" ht="48">
      <c r="A163" s="367" t="s">
        <v>606</v>
      </c>
      <c r="B163" s="323"/>
      <c r="C163" s="321"/>
      <c r="D163" s="321"/>
      <c r="E163" s="321"/>
      <c r="F163" s="450"/>
      <c r="G163" s="461">
        <f>SUM(G67+G74)/2</f>
        <v>0</v>
      </c>
      <c r="H163" s="440"/>
      <c r="I163" s="440">
        <f>SUM(I67+I74)/2</f>
        <v>0</v>
      </c>
      <c r="J163" s="440"/>
      <c r="K163" s="440">
        <f>SUM(K67+K74)/2</f>
        <v>5</v>
      </c>
      <c r="L163" s="434"/>
      <c r="M163" s="434"/>
      <c r="N163" s="434"/>
      <c r="O163" s="434"/>
      <c r="P163" s="450"/>
      <c r="Q163" s="461">
        <v>5</v>
      </c>
      <c r="R163" s="440"/>
      <c r="S163" s="440">
        <f>SUM(S80+S112)/2</f>
        <v>1.1000000000000001</v>
      </c>
      <c r="T163" s="440"/>
      <c r="U163" s="440">
        <f>SUM(U80+U112)/2</f>
        <v>4</v>
      </c>
      <c r="V163" s="434"/>
      <c r="W163" s="434"/>
      <c r="X163" s="434"/>
      <c r="Y163" s="434"/>
      <c r="Z163" s="450"/>
      <c r="AA163" s="461">
        <f>SUM(AA131+AA137)/2</f>
        <v>0</v>
      </c>
      <c r="AB163" s="440"/>
      <c r="AC163" s="440">
        <f>SUM(AC131+AC137)/2</f>
        <v>0</v>
      </c>
      <c r="AD163" s="440"/>
      <c r="AE163" s="440" t="e">
        <f>SUM(AE131+#REF!)/2</f>
        <v>#REF!</v>
      </c>
      <c r="AF163" s="434"/>
      <c r="AG163" s="434"/>
      <c r="AH163" s="434"/>
      <c r="AI163" s="434"/>
      <c r="AJ163" s="450"/>
      <c r="AK163" s="461">
        <f>SUM(AK143+AK149)/2</f>
        <v>5</v>
      </c>
      <c r="AL163" s="440"/>
      <c r="AM163" s="440">
        <f>SUM(AM143+AM149)/2</f>
        <v>1</v>
      </c>
      <c r="AN163" s="440"/>
      <c r="AO163" s="440" t="e">
        <f>SUM(AO133+AO149)/2</f>
        <v>#VALUE!</v>
      </c>
      <c r="AP163" s="450"/>
      <c r="AQ163" s="461">
        <f>+AQ156</f>
        <v>0</v>
      </c>
      <c r="AR163" s="440"/>
      <c r="AS163" s="440">
        <f>+AS156</f>
        <v>0</v>
      </c>
    </row>
    <row r="164" spans="1:45" s="346" customFormat="1">
      <c r="A164" s="368" t="s">
        <v>607</v>
      </c>
      <c r="B164" s="324"/>
      <c r="C164" s="325"/>
      <c r="D164" s="325"/>
      <c r="E164" s="325"/>
      <c r="F164" s="452"/>
      <c r="G164" s="463">
        <f>SUM(G7+G15+G23+G30+G36+G43+G50+G56+G67+G74)/10</f>
        <v>0</v>
      </c>
      <c r="H164" s="444"/>
      <c r="I164" s="444">
        <f>SUM(I7+I15+I23+I30+I36+I43+I50+I56+I67+I74)/10</f>
        <v>0</v>
      </c>
      <c r="J164" s="444"/>
      <c r="K164" s="444">
        <f>SUM(K7+K15+K23+K30+K36+K43+K50+K56+K67+K74)/10</f>
        <v>1.3</v>
      </c>
      <c r="L164" s="443"/>
      <c r="M164" s="443"/>
      <c r="N164" s="443"/>
      <c r="O164" s="443"/>
      <c r="P164" s="452"/>
      <c r="Q164" s="463">
        <v>4.5999999999999996</v>
      </c>
      <c r="R164" s="444"/>
      <c r="S164" s="444">
        <f>SUM(S7+S15+S23+S30+S36+S43+S50+S59+S80+S112)/10</f>
        <v>2.82</v>
      </c>
      <c r="T164" s="444"/>
      <c r="U164" s="444">
        <f>SUM(U7+U15+U23+U30+U36+U43+U50+U56+U80+U112)/10</f>
        <v>1.6</v>
      </c>
      <c r="V164" s="443"/>
      <c r="W164" s="443"/>
      <c r="X164" s="443"/>
      <c r="Y164" s="443"/>
      <c r="Z164" s="452"/>
      <c r="AA164" s="463">
        <f>SUM(AA7+AA15+AA23+AA30+AA36+AA43+AA50+AA56+AA131+AA137)/10</f>
        <v>0</v>
      </c>
      <c r="AB164" s="444"/>
      <c r="AC164" s="444">
        <f>SUM(AC7+AC15+AC23+AC30+AC36+AC43+AC50+AC56+AC131+AC137)/10</f>
        <v>0</v>
      </c>
      <c r="AD164" s="444"/>
      <c r="AE164" s="444" t="e">
        <f>SUM(AE7+AE15+AE23+AE30+AE36+AE43+AE50+AE56+AE131+#REF!)/10</f>
        <v>#REF!</v>
      </c>
      <c r="AF164" s="443"/>
      <c r="AG164" s="443"/>
      <c r="AH164" s="443"/>
      <c r="AI164" s="443"/>
      <c r="AJ164" s="452"/>
      <c r="AK164" s="463">
        <f>SUM(AK7+AK15+AK23+AK30+AK36+AK43+AK50+AK56+AK143+AK149)/10</f>
        <v>3.9</v>
      </c>
      <c r="AL164" s="444"/>
      <c r="AM164" s="444">
        <f>SUM(AM7+AM15+AM23+AM30+AM36+AM43+AM50+AM56+AM143+AM149)/10</f>
        <v>2</v>
      </c>
      <c r="AN164" s="444"/>
      <c r="AO164" s="444" t="e">
        <f>SUM(AO7+AO15+AO23+AO30+AO36+AO43+AO50+AO56+AO133+AO149)/10</f>
        <v>#VALUE!</v>
      </c>
      <c r="AP164" s="452"/>
      <c r="AQ164" s="463">
        <f>SUM(AQ7+AQ15+AQ23+AQ30+AQ36+AQ43+AQ50+AQ56+AQ156)/9</f>
        <v>0</v>
      </c>
      <c r="AR164" s="444"/>
      <c r="AS164" s="444">
        <f>SUM(AS7+AS15+AS23+AS30+AS36+AS43+AS50+AS56+AS156)/9</f>
        <v>0</v>
      </c>
    </row>
    <row r="165" spans="1:45">
      <c r="I165" s="356" t="str">
        <f>+IF(I164&lt;1.51,"ต้องปรับปรุงเร่งด่วน",IF(I164&lt;2.51,"ต้องปรับปรุง",IF(I164&lt;3.51,"พอใช้",IF(I164&lt;4.51,"ดี",IF(I164&gt;=4.51,"ดีมาก")))))</f>
        <v>ต้องปรับปรุงเร่งด่วน</v>
      </c>
      <c r="S165" s="356" t="str">
        <f>+IF(S164&lt;1.51,"ต้องปรับปรุงเร่งด่วน",IF(S164&lt;2.51,"ต้องปรับปรุง",IF(S164&lt;3.51,"พอใช้",IF(S164&lt;4.51,"ดี",IF(S164&gt;=4.51,"ดีมาก")))))</f>
        <v>พอใช้</v>
      </c>
      <c r="AC165" s="356" t="str">
        <f>+IF(AC164&lt;1.51,"ต้องปรับปรุงเร่งด่วน",IF(AC164&lt;2.51,"ต้องปรับปรุง",IF(AC164&lt;3.51,"พอใช้",IF(AC164&lt;4.51,"ดี",IF(AC164&gt;=4.51,"ดีมาก")))))</f>
        <v>ต้องปรับปรุงเร่งด่วน</v>
      </c>
      <c r="AM165" s="356" t="str">
        <f>+IF(AM164&lt;1.51,"ต้องปรับปรุงเร่งด่วน",IF(AM164&lt;2.51,"ต้องปรับปรุง",IF(AM164&lt;3.51,"พอใช้",IF(AM164&lt;4.51,"ดี",IF(AM164&gt;=4.51,"ดีมาก")))))</f>
        <v>ต้องปรับปรุง</v>
      </c>
      <c r="AR165" s="356"/>
      <c r="AS165" s="356" t="str">
        <f>+IF(AS164&lt;1.51,"ต้องปรับปรุงเร่งด่วน",IF(AS164&lt;2.51,"ต้องปรับปรุง",IF(AS164&lt;3.51,"พอใช้",IF(AS164&lt;4.51,"ดี",IF(AS164&gt;=4.51,"ดีมาก")))))</f>
        <v>ต้องปรับปรุงเร่งด่วน</v>
      </c>
    </row>
    <row r="166" spans="1:45">
      <c r="A166" s="355"/>
    </row>
    <row r="167" spans="1:45">
      <c r="B167" s="350"/>
      <c r="L167" s="357"/>
      <c r="V167" s="357">
        <v>1</v>
      </c>
      <c r="W167" s="352" t="s">
        <v>368</v>
      </c>
      <c r="AF167" s="357">
        <v>1</v>
      </c>
      <c r="AG167" s="352" t="s">
        <v>368</v>
      </c>
    </row>
    <row r="168" spans="1:45">
      <c r="B168" s="350"/>
      <c r="L168" s="357"/>
      <c r="V168" s="357">
        <v>2</v>
      </c>
      <c r="W168" s="352" t="s">
        <v>369</v>
      </c>
      <c r="AF168" s="357">
        <v>2</v>
      </c>
      <c r="AG168" s="352" t="s">
        <v>369</v>
      </c>
    </row>
  </sheetData>
  <mergeCells count="23">
    <mergeCell ref="AL4:AM4"/>
    <mergeCell ref="L4:O4"/>
    <mergeCell ref="AN4:AO4"/>
    <mergeCell ref="P4:Q4"/>
    <mergeCell ref="R4:S4"/>
    <mergeCell ref="V4:Y4"/>
    <mergeCell ref="Z4:AA4"/>
    <mergeCell ref="AP4:AQ4"/>
    <mergeCell ref="AR4:AS4"/>
    <mergeCell ref="AP3:AS3"/>
    <mergeCell ref="AB4:AC4"/>
    <mergeCell ref="A1:AO1"/>
    <mergeCell ref="A2:F2"/>
    <mergeCell ref="A3:A5"/>
    <mergeCell ref="B3:K3"/>
    <mergeCell ref="L3:U3"/>
    <mergeCell ref="V3:AE3"/>
    <mergeCell ref="AF3:AO3"/>
    <mergeCell ref="B4:E4"/>
    <mergeCell ref="F4:G4"/>
    <mergeCell ref="H4:I4"/>
    <mergeCell ref="AF4:AI4"/>
    <mergeCell ref="AJ4:AK4"/>
  </mergeCells>
  <pageMargins left="0.53" right="0.3" top="0.49" bottom="0.43" header="0.3" footer="0.3"/>
  <pageSetup paperSize="9" scale="90" orientation="landscape" r:id="rId1"/>
  <headerFooter>
    <oddHeader>&amp;R&amp;"TH SarabunIT๙,ธรรมดา"&amp;14เอกสารแนบ 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11</vt:i4>
      </vt:variant>
    </vt:vector>
  </HeadingPairs>
  <TitlesOfParts>
    <vt:vector size="24" baseType="lpstr">
      <vt:lpstr>สำนักงานอธิการบดี</vt:lpstr>
      <vt:lpstr>สำนักวิทยบริการ</vt:lpstr>
      <vt:lpstr>สำนักคอมพิวเตอร์ฯ</vt:lpstr>
      <vt:lpstr>สำนักบริหารทรัพย์สินฯ</vt:lpstr>
      <vt:lpstr>SUM</vt:lpstr>
      <vt:lpstr>ว่าง</vt:lpstr>
      <vt:lpstr>สนอ.</vt:lpstr>
      <vt:lpstr>Sheet1</vt:lpstr>
      <vt:lpstr>Sheet2</vt:lpstr>
      <vt:lpstr>Sheet3</vt:lpstr>
      <vt:lpstr>Sheet4</vt:lpstr>
      <vt:lpstr>สำนัก</vt:lpstr>
      <vt:lpstr>โรงพิมพ์</vt:lpstr>
      <vt:lpstr>สำนักงานอธิการบดี!_GoBack</vt:lpstr>
      <vt:lpstr>Sheet1!Print_Titles</vt:lpstr>
      <vt:lpstr>Sheet2!Print_Titles</vt:lpstr>
      <vt:lpstr>โรงพิมพ์!Print_Titles</vt:lpstr>
      <vt:lpstr>ว่าง!Print_Titles</vt:lpstr>
      <vt:lpstr>สนอ.!Print_Titles</vt:lpstr>
      <vt:lpstr>สำนัก!Print_Titles</vt:lpstr>
      <vt:lpstr>สำนักคอมพิวเตอร์ฯ!Print_Titles</vt:lpstr>
      <vt:lpstr>สำนักงานอธิการบดี!Print_Titles</vt:lpstr>
      <vt:lpstr>สำนักบริหารทรัพย์สินฯ!Print_Titles</vt:lpstr>
      <vt:lpstr>สำนักวิทยบริการ!Print_Titles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</dc:creator>
  <cp:lastModifiedBy>ubu</cp:lastModifiedBy>
  <cp:lastPrinted>2017-08-30T10:44:06Z</cp:lastPrinted>
  <dcterms:created xsi:type="dcterms:W3CDTF">2014-12-16T02:49:01Z</dcterms:created>
  <dcterms:modified xsi:type="dcterms:W3CDTF">2017-08-30T10:44:18Z</dcterms:modified>
</cp:coreProperties>
</file>